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Marketing\oo Sales and Marketing Wholesale\LenderConnect\"/>
    </mc:Choice>
  </mc:AlternateContent>
  <xr:revisionPtr revIDLastSave="0" documentId="8_{C1CEE7EF-AF18-4395-929D-45D85C961D45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Wholesale (3)" sheetId="4" state="hidden" r:id="rId1"/>
    <sheet name="Wholesale (2)" sheetId="2" state="hidden" r:id="rId2"/>
    <sheet name="Wholesale" sheetId="1" r:id="rId3"/>
    <sheet name="Potential Doc List" sheetId="5" state="hidden" r:id="rId4"/>
    <sheet name="Table Key" sheetId="3" state="hidden" r:id="rId5"/>
  </sheets>
  <definedNames>
    <definedName name="_xlnm._FilterDatabase" localSheetId="2" hidden="1">Wholesale!#REF!</definedName>
    <definedName name="_xlnm._FilterDatabase" localSheetId="1" hidden="1">'Wholesale (2)'!$F$37:$G$37</definedName>
    <definedName name="_xlnm._FilterDatabase" localSheetId="0" hidden="1">'Wholesale (3)'!#REF!</definedName>
    <definedName name="Broker_Lock_Period" localSheetId="1">'Wholesale (2)'!$O$48:$O$50</definedName>
    <definedName name="Broker_Lock_Period">'Table Key'!$D$39:$D$41</definedName>
    <definedName name="Comp" localSheetId="1">'Wholesale (2)'!$O$84:$O$85</definedName>
    <definedName name="Comp">'Table Key'!$D$75:$D$76</definedName>
    <definedName name="Doc_types" localSheetId="1">'Wholesale (2)'!$O$14:$O$15</definedName>
    <definedName name="Doc_types">'Table Key'!$D$5:$D$6</definedName>
    <definedName name="Index" localSheetId="1">'Wholesale (2)'!$O$64:$O$66</definedName>
    <definedName name="Index">'Table Key'!$D$55:$D$57</definedName>
    <definedName name="Interest_Only" localSheetId="1">'Wholesale (2)'!$O$53:$O$56</definedName>
    <definedName name="Interest_Only">'Table Key'!$D$44:$D$47</definedName>
    <definedName name="Loan_Purpose" localSheetId="1">'Wholesale (2)'!$O$42:$O$45</definedName>
    <definedName name="Loan_Purpose">'Table Key'!$D$33:$D$35</definedName>
    <definedName name="Occupancy" localSheetId="1">'Wholesale (2)'!$O$35:$O$38</definedName>
    <definedName name="Occupancy">'Table Key'!$D$26:$D$29</definedName>
    <definedName name="Prepay" localSheetId="1">'Wholesale (2)'!$O$80:$O$81</definedName>
    <definedName name="Prepay">'Table Key'!$D$71:$D$72</definedName>
    <definedName name="_xlnm.Print_Area" localSheetId="2">Wholesale!$A$1:$X$72</definedName>
    <definedName name="_xlnm.Print_Area" localSheetId="1">'Wholesale (2)'!$A$1:$K$88</definedName>
    <definedName name="_xlnm.Print_Area" localSheetId="0">'Wholesale (3)'!$A$1:$X$76</definedName>
    <definedName name="Product_types" localSheetId="1">'Wholesale (2)'!$O$4:$O$9</definedName>
    <definedName name="Product_types" localSheetId="0">'Wholesale (3)'!#REF!</definedName>
    <definedName name="Product_types">Wholesale!#REF!</definedName>
    <definedName name="Property_types" localSheetId="1">'Wholesale (2)'!$O$18:$O$26</definedName>
    <definedName name="Property_types">'Table Key'!$D$9:$D$17</definedName>
    <definedName name="Series" localSheetId="1">'Wholesale (2)'!$O$70:$O$72</definedName>
    <definedName name="Series">'Table Key'!$D$61:$D$63</definedName>
    <definedName name="Yes_or_No" localSheetId="1">'Wholesale (2)'!$O$30:$O$32</definedName>
    <definedName name="Yes_or_No">'Table Key'!$D$21:$D$23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B61" i="1"/>
  <c r="I62" i="1"/>
  <c r="T44" i="1"/>
  <c r="B30" i="1"/>
  <c r="B29" i="1"/>
  <c r="B70" i="1"/>
  <c r="B8" i="1" l="1"/>
  <c r="I51" i="1" l="1"/>
  <c r="AE2" i="1" l="1"/>
  <c r="R44" i="1" l="1"/>
  <c r="B62" i="1" l="1"/>
  <c r="V44" i="1" l="1"/>
  <c r="U15" i="1" l="1"/>
  <c r="R15" i="1"/>
  <c r="E1" i="3" l="1"/>
  <c r="R71" i="4" l="1"/>
  <c r="Q71" i="4"/>
  <c r="P71" i="4"/>
  <c r="R70" i="4"/>
  <c r="Q70" i="4"/>
  <c r="P70" i="4"/>
  <c r="V53" i="4"/>
  <c r="T53" i="4"/>
  <c r="R53" i="4"/>
  <c r="I36" i="4"/>
  <c r="I35" i="4"/>
  <c r="E8" i="4"/>
  <c r="E7" i="4"/>
  <c r="I45" i="1"/>
  <c r="E46" i="1"/>
  <c r="I46" i="1" s="1"/>
  <c r="I65" i="1" l="1"/>
  <c r="G67" i="2"/>
  <c r="H63" i="2"/>
  <c r="G63" i="2"/>
  <c r="F63" i="2"/>
  <c r="H62" i="2"/>
  <c r="G62" i="2"/>
  <c r="F62" i="2"/>
  <c r="D33" i="2"/>
  <c r="C33" i="2"/>
  <c r="H65" i="2" l="1"/>
  <c r="G65" i="2"/>
  <c r="G66" i="2" s="1"/>
  <c r="F65" i="2"/>
</calcChain>
</file>

<file path=xl/sharedStrings.xml><?xml version="1.0" encoding="utf-8"?>
<sst xmlns="http://schemas.openxmlformats.org/spreadsheetml/2006/main" count="544" uniqueCount="367">
  <si>
    <t>Luxury Mortgage Corp</t>
  </si>
  <si>
    <t>Loan Purpose:</t>
  </si>
  <si>
    <t>Doc Type:</t>
  </si>
  <si>
    <t>LTV/CLTV:</t>
  </si>
  <si>
    <t>Loan Amount, 2nd:</t>
  </si>
  <si>
    <t>Date:</t>
  </si>
  <si>
    <t>Loan Feature</t>
  </si>
  <si>
    <t>Adjustments</t>
  </si>
  <si>
    <t>Loan Amount</t>
  </si>
  <si>
    <t>Property Type</t>
  </si>
  <si>
    <t>Occupancy</t>
  </si>
  <si>
    <t>Occupancy:</t>
  </si>
  <si>
    <t>Number of Units</t>
  </si>
  <si>
    <t>Escrow Waiver</t>
  </si>
  <si>
    <t>Escrow Waiver:</t>
  </si>
  <si>
    <t>Interest Only:</t>
  </si>
  <si>
    <t>Price</t>
  </si>
  <si>
    <t>Rate</t>
  </si>
  <si>
    <t>Margin</t>
  </si>
  <si>
    <t>Base Rate:</t>
  </si>
  <si>
    <t>Base Margin:</t>
  </si>
  <si>
    <t>Index:</t>
  </si>
  <si>
    <t>CAPS:</t>
  </si>
  <si>
    <t>Total Adjustments</t>
  </si>
  <si>
    <t>Product Types</t>
  </si>
  <si>
    <t>30 Year Fixed</t>
  </si>
  <si>
    <t>Doc Types</t>
  </si>
  <si>
    <t>Property Types</t>
  </si>
  <si>
    <t>Single Family Detached</t>
  </si>
  <si>
    <t>Low Rise Condo</t>
  </si>
  <si>
    <t>High Rise Condo</t>
  </si>
  <si>
    <t>COOP</t>
  </si>
  <si>
    <t>PUD</t>
  </si>
  <si>
    <t>Yes or No</t>
  </si>
  <si>
    <t>Yes</t>
  </si>
  <si>
    <t>No</t>
  </si>
  <si>
    <t>Owner Occupied</t>
  </si>
  <si>
    <t>Non-Owner Occupied</t>
  </si>
  <si>
    <t>2nd Home</t>
  </si>
  <si>
    <t>Loan Purpose</t>
  </si>
  <si>
    <t>Purchase</t>
  </si>
  <si>
    <t>Rate/Term Refi</t>
  </si>
  <si>
    <t>Cash-Out Refi</t>
  </si>
  <si>
    <t>Product:</t>
  </si>
  <si>
    <t>2 Units</t>
  </si>
  <si>
    <t>3-4 Units</t>
  </si>
  <si>
    <t>Broker Lock Period</t>
  </si>
  <si>
    <t>Full Doc</t>
  </si>
  <si>
    <t>10 Year</t>
  </si>
  <si>
    <t>Index</t>
  </si>
  <si>
    <t>12 Month LIBOR</t>
  </si>
  <si>
    <t>N/A</t>
  </si>
  <si>
    <t>Borrower SSN:</t>
  </si>
  <si>
    <t>Property Address:</t>
  </si>
  <si>
    <t>Base Price:</t>
  </si>
  <si>
    <t>Base Rate/Price/Margin</t>
  </si>
  <si>
    <t>Final Rate/Price/Mgn after Adj.</t>
  </si>
  <si>
    <t>State Adjustor</t>
  </si>
  <si>
    <t>Borrower Last Name:</t>
  </si>
  <si>
    <t>Borrower First Name:</t>
  </si>
  <si>
    <t>City, State, Zip:</t>
  </si>
  <si>
    <t>Wholesale Registration / Rate Lock Request Form</t>
  </si>
  <si>
    <t xml:space="preserve"> Lock Period:</t>
  </si>
  <si>
    <t>Section 1 - Loan Information</t>
  </si>
  <si>
    <t>Section 2 - Rate / Price Information</t>
  </si>
  <si>
    <t>Lock</t>
  </si>
  <si>
    <t>LMC Rate Lock Confirmation</t>
  </si>
  <si>
    <t>LMC Signature:</t>
  </si>
  <si>
    <t>Loan Series:</t>
  </si>
  <si>
    <t>LMC Acct Executive:</t>
  </si>
  <si>
    <t>Company / Broker:</t>
  </si>
  <si>
    <t>Purchase Price / Value:</t>
  </si>
  <si>
    <t>Est. Closing Date:</t>
  </si>
  <si>
    <t>Lock Expiration Date:</t>
  </si>
  <si>
    <t>** If form is incomplete or incorrect then the Registration / Lock Request will not be processed **</t>
  </si>
  <si>
    <t>Series</t>
  </si>
  <si>
    <t>Broker Origination Fee:</t>
  </si>
  <si>
    <t>Mid Fico Score:</t>
  </si>
  <si>
    <t>Single Family Attached</t>
  </si>
  <si>
    <t>Prepayment Penalty:</t>
  </si>
  <si>
    <t>Prepay</t>
  </si>
  <si>
    <t>Lock Desk Hours</t>
  </si>
  <si>
    <t>Handwritten lock requests will not be accepted</t>
  </si>
  <si>
    <t>DTI:</t>
  </si>
  <si>
    <t>Register/Float</t>
  </si>
  <si>
    <t>Revision</t>
  </si>
  <si>
    <t>Extension</t>
  </si>
  <si>
    <t>Original Lock Date:</t>
  </si>
  <si>
    <t>Today's Date:</t>
  </si>
  <si>
    <t>Borrower's Email:</t>
  </si>
  <si>
    <t>Base loan amount:</t>
  </si>
  <si>
    <t>Rate lock confirmations do not constitute loan approval</t>
  </si>
  <si>
    <t xml:space="preserve">Email: lockdesk@luxurymortgage.com </t>
  </si>
  <si>
    <t>Email: lockdesk@luxurymortgage.com</t>
  </si>
  <si>
    <t>12 Month Treasury</t>
  </si>
  <si>
    <t>1 Year</t>
  </si>
  <si>
    <t>Loan Officer NMLS #:</t>
  </si>
  <si>
    <t>Centurion</t>
  </si>
  <si>
    <t>Lender Paid Premium:</t>
  </si>
  <si>
    <t>(only allowed when LPCP is selected)</t>
  </si>
  <si>
    <t>(only allowed when BPCP is selected)</t>
  </si>
  <si>
    <r>
      <rPr>
        <b/>
        <sz val="12"/>
        <color indexed="10"/>
        <rFont val="Arial"/>
        <family val="2"/>
      </rPr>
      <t>(Price Premium)</t>
    </r>
    <r>
      <rPr>
        <b/>
        <sz val="12"/>
        <rFont val="Arial"/>
        <family val="2"/>
      </rPr>
      <t>/Discount to LMC:</t>
    </r>
  </si>
  <si>
    <t>Comp</t>
  </si>
  <si>
    <t>Type of Compensation:</t>
  </si>
  <si>
    <t>to create a drop down</t>
  </si>
  <si>
    <t>1. go to the area that you want the cell range to be</t>
  </si>
  <si>
    <t>12:00 PM - 5:00 PM EST</t>
  </si>
  <si>
    <t>9:00 AM - 2:00 PM PST</t>
  </si>
  <si>
    <t>Extension Cost</t>
  </si>
  <si>
    <t>CAPS</t>
  </si>
  <si>
    <t>2/2/5</t>
  </si>
  <si>
    <t>5/2/5</t>
  </si>
  <si>
    <t xml:space="preserve">4. Click on data, data definition, click list, and put in source, hit ok </t>
  </si>
  <si>
    <t>2.Name the cell, doc typr, extension, property type, list the items below it</t>
  </si>
  <si>
    <t>3. On the excel, select the cell that you would like the list to be</t>
  </si>
  <si>
    <t>45 days*</t>
  </si>
  <si>
    <t>Ext # of days:</t>
  </si>
  <si>
    <r>
      <t>(</t>
    </r>
    <r>
      <rPr>
        <sz val="12"/>
        <color indexed="10"/>
        <rFont val="Arial"/>
        <family val="2"/>
      </rPr>
      <t>editable type here</t>
    </r>
    <r>
      <rPr>
        <sz val="12"/>
        <rFont val="Arial"/>
        <family val="2"/>
      </rPr>
      <t>)</t>
    </r>
  </si>
  <si>
    <t>CLTV/FICO</t>
  </si>
  <si>
    <t xml:space="preserve">Registration </t>
  </si>
  <si>
    <t>Registration Checklist</t>
  </si>
  <si>
    <r>
      <t xml:space="preserve">Lock Request  </t>
    </r>
    <r>
      <rPr>
        <b/>
        <sz val="10"/>
        <rFont val="Arial"/>
        <family val="2"/>
      </rPr>
      <t>- Allowed after LMC Disclosure</t>
    </r>
  </si>
  <si>
    <t>Co-Borrower's Email:</t>
  </si>
  <si>
    <t>Loan Officer Name:</t>
  </si>
  <si>
    <t>Loan Officer Phone:</t>
  </si>
  <si>
    <t>Loan Officer Email</t>
  </si>
  <si>
    <t>Processor Name</t>
  </si>
  <si>
    <t>Processor Email</t>
  </si>
  <si>
    <t>Processor Phone</t>
  </si>
  <si>
    <t>(premium may only be used toward 3rd party fees)</t>
  </si>
  <si>
    <t>10/1 LIBOR ARM</t>
  </si>
  <si>
    <t>7/1 LIBOR ARM</t>
  </si>
  <si>
    <t>5/1 LIBOR ARM</t>
  </si>
  <si>
    <t>20 Year Fixed</t>
  </si>
  <si>
    <t>Bank Statements</t>
  </si>
  <si>
    <t>Asset Qualifier</t>
  </si>
  <si>
    <t>Investment Property Cash Flow</t>
  </si>
  <si>
    <t>Simple Access Portfolio</t>
  </si>
  <si>
    <t>30 days*</t>
  </si>
  <si>
    <t>60 days*</t>
  </si>
  <si>
    <t>5 Year</t>
  </si>
  <si>
    <t>7 Year</t>
  </si>
  <si>
    <t>I/O Period</t>
  </si>
  <si>
    <t>15 Year Fixed</t>
  </si>
  <si>
    <t>Lender Paid</t>
  </si>
  <si>
    <t>Borrower Paid</t>
  </si>
  <si>
    <t>Credit Event 0-2 Years</t>
  </si>
  <si>
    <t>Credit Event 2-4 Years</t>
  </si>
  <si>
    <t>Bank Stmt DTI &gt; 43%</t>
  </si>
  <si>
    <t>1 X 30 past 12 mos</t>
  </si>
  <si>
    <t>45 Day Lock</t>
  </si>
  <si>
    <t>60 Day Lock</t>
  </si>
  <si>
    <t>Luxury Mortgage Corp.</t>
  </si>
  <si>
    <t>Form Action</t>
  </si>
  <si>
    <t>Registration</t>
  </si>
  <si>
    <t>Submission</t>
  </si>
  <si>
    <t>Lock Request</t>
  </si>
  <si>
    <t>Lock Extension</t>
  </si>
  <si>
    <t xml:space="preserve">Broker Informtaion </t>
  </si>
  <si>
    <t>Company name</t>
  </si>
  <si>
    <t>Contact Phone</t>
  </si>
  <si>
    <t>Branch Address</t>
  </si>
  <si>
    <t xml:space="preserve">Contact Email </t>
  </si>
  <si>
    <t>Transaction Information</t>
  </si>
  <si>
    <t>Transaction Type</t>
  </si>
  <si>
    <t>LTV/CLTV</t>
  </si>
  <si>
    <t>Loan Program</t>
  </si>
  <si>
    <t xml:space="preserve">Borrower </t>
  </si>
  <si>
    <t>Borrower  (Last, First)</t>
  </si>
  <si>
    <t>Co-Borrower (Last, First)</t>
  </si>
  <si>
    <t>Loan Series</t>
  </si>
  <si>
    <t>City, State</t>
  </si>
  <si>
    <t xml:space="preserve">Address </t>
  </si>
  <si>
    <t>SS No</t>
  </si>
  <si>
    <t xml:space="preserve">Subject Property Informaion </t>
  </si>
  <si>
    <t>Impounds</t>
  </si>
  <si>
    <t xml:space="preserve">File Contacts </t>
  </si>
  <si>
    <t>Address</t>
  </si>
  <si>
    <t>City</t>
  </si>
  <si>
    <t>State/ Zip</t>
  </si>
  <si>
    <t>NMLS ID</t>
  </si>
  <si>
    <t>ST License</t>
  </si>
  <si>
    <t>Contact NMLS</t>
  </si>
  <si>
    <t xml:space="preserve">email </t>
  </si>
  <si>
    <t>Phone</t>
  </si>
  <si>
    <t>Realtor Buyer</t>
  </si>
  <si>
    <t xml:space="preserve">Realtor Seller </t>
  </si>
  <si>
    <t>Settlement Agent</t>
  </si>
  <si>
    <t xml:space="preserve">Company </t>
  </si>
  <si>
    <t>Contact</t>
  </si>
  <si>
    <t>Title Company</t>
  </si>
  <si>
    <t>Loan Fees</t>
  </si>
  <si>
    <t>Origination Fee</t>
  </si>
  <si>
    <t xml:space="preserve">Discount </t>
  </si>
  <si>
    <t>Appraisal</t>
  </si>
  <si>
    <t>Application</t>
  </si>
  <si>
    <t>Doc Prep</t>
  </si>
  <si>
    <t>Processing</t>
  </si>
  <si>
    <t>Underwriting</t>
  </si>
  <si>
    <t>%</t>
  </si>
  <si>
    <t>$</t>
  </si>
  <si>
    <t>eMail address</t>
  </si>
  <si>
    <t>eMail Address</t>
  </si>
  <si>
    <t xml:space="preserve">Loan Program Pricing and Fees </t>
  </si>
  <si>
    <t xml:space="preserve">Wholesale Lender Registration / Submission / Lock Request fom </t>
  </si>
  <si>
    <t xml:space="preserve">Base </t>
  </si>
  <si>
    <t xml:space="preserve">Rate Sheet Date </t>
  </si>
  <si>
    <t>Loan Feature Adjustments</t>
  </si>
  <si>
    <t>Test Broker Name</t>
  </si>
  <si>
    <t>124 Main Street</t>
  </si>
  <si>
    <t>City, State, Zip</t>
  </si>
  <si>
    <t>Stamford, CT 06091</t>
  </si>
  <si>
    <t>Brett Test</t>
  </si>
  <si>
    <t>203.555.1212</t>
  </si>
  <si>
    <t>bmosello@gmail.com</t>
  </si>
  <si>
    <t xml:space="preserve">Final Pricing </t>
  </si>
  <si>
    <r>
      <t xml:space="preserve">Contact Name </t>
    </r>
    <r>
      <rPr>
        <sz val="10"/>
        <color theme="1" tint="0.249977111117893"/>
        <rFont val="Calibri"/>
        <family val="2"/>
        <scheme val="minor"/>
      </rPr>
      <t>(First, Last)</t>
    </r>
  </si>
  <si>
    <t>/</t>
  </si>
  <si>
    <t>(editable type here)</t>
  </si>
  <si>
    <t>JAIME TO LIST</t>
  </si>
  <si>
    <t>Select action type here</t>
  </si>
  <si>
    <t>Lock Desk Hours  12:00 PM - 5:00 PM EST    9:00 AM - 2:00 PM PST</t>
  </si>
  <si>
    <t>-</t>
  </si>
  <si>
    <t>&lt;&lt;</t>
  </si>
  <si>
    <t>Doc Type</t>
  </si>
  <si>
    <t>LMC Loan Number</t>
  </si>
  <si>
    <t xml:space="preserve">Loan Program </t>
  </si>
  <si>
    <t>5/1 ARM</t>
  </si>
  <si>
    <t>7/1 ARM</t>
  </si>
  <si>
    <t>10/1 ARM</t>
  </si>
  <si>
    <t>15 Yr Fixed</t>
  </si>
  <si>
    <t>20 Yr Fixed</t>
  </si>
  <si>
    <t>30 Yr Fixed</t>
  </si>
  <si>
    <t xml:space="preserve">Credit events </t>
  </si>
  <si>
    <t>Never</t>
  </si>
  <si>
    <t>In previous 1-24 Months</t>
  </si>
  <si>
    <t>In previous 24-48 Months</t>
  </si>
  <si>
    <t>More than 4 years ago</t>
  </si>
  <si>
    <t>After Registration</t>
  </si>
  <si>
    <t>Bank Statement</t>
  </si>
  <si>
    <t>Investor Cash Flow</t>
  </si>
  <si>
    <t>Luxury Mortgage Fees</t>
  </si>
  <si>
    <t>DTI</t>
  </si>
  <si>
    <t>Float</t>
  </si>
  <si>
    <t>Rate Action</t>
  </si>
  <si>
    <t>Lock Days/ Action</t>
  </si>
  <si>
    <t>Occupancy Type</t>
  </si>
  <si>
    <t>Credit Score</t>
  </si>
  <si>
    <t>Prepay Penalty</t>
  </si>
  <si>
    <t>Subject Address</t>
  </si>
  <si>
    <t>Top Line</t>
  </si>
  <si>
    <t xml:space="preserve">Second Line </t>
  </si>
  <si>
    <t>Final Fees</t>
  </si>
  <si>
    <t xml:space="preserve">Please confirm fee's before uploading to LMC Lender Connect. </t>
  </si>
  <si>
    <t>Once we received you will not be able to change</t>
  </si>
  <si>
    <t xml:space="preserve">Fields marked in green are required for the loan action </t>
  </si>
  <si>
    <t xml:space="preserve">Complete registration form and upload to LMC Lender Connect </t>
  </si>
  <si>
    <t>&lt;&lt;&lt;&lt; DO NOT DELETE</t>
  </si>
  <si>
    <t xml:space="preserve">Total Lender/TPO Fees </t>
  </si>
  <si>
    <t>Rate lock requests must be upload to Loan Action Form - Lock Request/Confirmation doc in Lender Connect</t>
  </si>
  <si>
    <t>IMPORTANT: Rate lock requests must be uploaded to the * Loan Action Form - Lock Request/Confirmation document in Lender Connect</t>
  </si>
  <si>
    <t>Subordinate Financing</t>
  </si>
  <si>
    <t>Purchase Price</t>
  </si>
  <si>
    <t>Appraised Value</t>
  </si>
  <si>
    <t>15 FRM</t>
  </si>
  <si>
    <t>20 FRM</t>
  </si>
  <si>
    <t>30 FRM</t>
  </si>
  <si>
    <t xml:space="preserve">Broker Information </t>
  </si>
  <si>
    <t>Escrows/Impounds</t>
  </si>
  <si>
    <t>Waive All</t>
  </si>
  <si>
    <t>Notes to LMC:</t>
  </si>
  <si>
    <t>State</t>
  </si>
  <si>
    <t>NY</t>
  </si>
  <si>
    <t>MA</t>
  </si>
  <si>
    <t>Please advise if loan is an exception, unusual/relevant circumstances, special pricing, etc.</t>
  </si>
  <si>
    <t>Credit Event*</t>
  </si>
  <si>
    <t>Debt Service Coverage Ratio</t>
  </si>
  <si>
    <t>TX</t>
  </si>
  <si>
    <t>Others</t>
  </si>
  <si>
    <t>Floating-Revision</t>
  </si>
  <si>
    <t>Lock Extension/Revision</t>
  </si>
  <si>
    <t>Primary Residence</t>
  </si>
  <si>
    <t>Second Home</t>
  </si>
  <si>
    <t>Investment Property</t>
  </si>
  <si>
    <t>Personal</t>
  </si>
  <si>
    <t>Other</t>
  </si>
  <si>
    <t>NJ</t>
  </si>
  <si>
    <t>49-84 Months Ago</t>
  </si>
  <si>
    <t>85-120 Months Ago</t>
  </si>
  <si>
    <t>&gt;120 Months Ago</t>
  </si>
  <si>
    <t>Personal Statements</t>
  </si>
  <si>
    <t>Business Method One</t>
  </si>
  <si>
    <t>Business Method Two</t>
  </si>
  <si>
    <t>Business Method Three</t>
  </si>
  <si>
    <t>Business Method Four</t>
  </si>
  <si>
    <t>10 days</t>
  </si>
  <si>
    <t>15 days</t>
  </si>
  <si>
    <t>Escrow All</t>
  </si>
  <si>
    <t>Escrow Insurance Only</t>
  </si>
  <si>
    <t>Escrow Taxes Only</t>
  </si>
  <si>
    <t>30 FRM IO</t>
  </si>
  <si>
    <t>15 years</t>
  </si>
  <si>
    <t>30 years</t>
  </si>
  <si>
    <t>Loan Term</t>
  </si>
  <si>
    <t>Broker Compensation</t>
  </si>
  <si>
    <t>IO?</t>
  </si>
  <si>
    <t>Discount to LMC</t>
  </si>
  <si>
    <t>Simple Access</t>
  </si>
  <si>
    <t>Bank Statement/1099 Method</t>
  </si>
  <si>
    <t>*See Guidelines for Definition</t>
  </si>
  <si>
    <t>Second Appraisal</t>
  </si>
  <si>
    <t>CPA Expense Letter</t>
  </si>
  <si>
    <t>CPA Profit and Loss Statement</t>
  </si>
  <si>
    <t>Flood Certification</t>
  </si>
  <si>
    <t>Tax Service Fee</t>
  </si>
  <si>
    <t>Second Appraisal AMC Fee</t>
  </si>
  <si>
    <t>Chosen Pricing</t>
  </si>
  <si>
    <t>Using Departing Residence Rents?</t>
  </si>
  <si>
    <t>Departing Residence Appraisal</t>
  </si>
  <si>
    <t>Departing Residence AMC Fee</t>
  </si>
  <si>
    <t>Appraisal AMC Fee</t>
  </si>
  <si>
    <t>Purchase Only:</t>
  </si>
  <si>
    <t>All Transactions:</t>
  </si>
  <si>
    <t>Mortgage Contingency Date:</t>
  </si>
  <si>
    <t>Close of Escrow Date:</t>
  </si>
  <si>
    <t>Estimated Doc Signing Date:</t>
  </si>
  <si>
    <t>&lt;24 Months Ago</t>
  </si>
  <si>
    <t>25-48 Months Ago</t>
  </si>
  <si>
    <t>Uniform Expense Ratio</t>
  </si>
  <si>
    <t>7/6 ARM</t>
  </si>
  <si>
    <t>7/6 ARM IO</t>
  </si>
  <si>
    <t>10/6 ARM</t>
  </si>
  <si>
    <t>10/6 ARM IO</t>
  </si>
  <si>
    <t>5/6 ARM</t>
  </si>
  <si>
    <t>Loan Action Form</t>
  </si>
  <si>
    <r>
      <rPr>
        <b/>
        <sz val="10"/>
        <color theme="1"/>
        <rFont val="Arial"/>
        <family val="2"/>
      </rPr>
      <t>Step 1</t>
    </r>
    <r>
      <rPr>
        <sz val="10"/>
        <color theme="1"/>
        <rFont val="Arial"/>
        <family val="2"/>
      </rPr>
      <t xml:space="preserve"> Select action type here</t>
    </r>
  </si>
  <si>
    <r>
      <rPr>
        <b/>
        <sz val="10"/>
        <color theme="1"/>
        <rFont val="Arial"/>
        <family val="2"/>
      </rPr>
      <t>Step 2</t>
    </r>
    <r>
      <rPr>
        <sz val="10"/>
        <color theme="1"/>
        <rFont val="Arial"/>
        <family val="2"/>
      </rPr>
      <t xml:space="preserve"> Complete ALL Green Fields</t>
    </r>
  </si>
  <si>
    <r>
      <rPr>
        <b/>
        <sz val="10"/>
        <color theme="1"/>
        <rFont val="Arial"/>
        <family val="2"/>
      </rPr>
      <t>Step 3</t>
    </r>
    <r>
      <rPr>
        <sz val="10"/>
        <color theme="1"/>
        <rFont val="Arial"/>
        <family val="2"/>
      </rPr>
      <t xml:space="preserve"> Save Form as a PDF</t>
    </r>
  </si>
  <si>
    <r>
      <rPr>
        <b/>
        <sz val="10"/>
        <color theme="1"/>
        <rFont val="Arial"/>
        <family val="2"/>
      </rPr>
      <t>Step 4</t>
    </r>
    <r>
      <rPr>
        <sz val="10"/>
        <color theme="1"/>
        <rFont val="Arial"/>
        <family val="2"/>
      </rPr>
      <t xml:space="preserve"> Upload to LMC Lender Connect</t>
    </r>
  </si>
  <si>
    <t>Contact Name (First, Last)</t>
  </si>
  <si>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 xml:space="preserve"> If no realtor on transaction enter "No Agent" in the company name</t>
    </r>
  </si>
  <si>
    <t>Select</t>
  </si>
  <si>
    <t xml:space="preserve">Will any fees charged to the borrower be paid to an entity that the broker has an affiliate relationship with?
</t>
  </si>
  <si>
    <t>Rate/Term Refinance</t>
  </si>
  <si>
    <t>Cash Out Refinance</t>
  </si>
  <si>
    <t>40 FRM IO</t>
  </si>
  <si>
    <t>40 Years</t>
  </si>
  <si>
    <t>Warrantable Condo</t>
  </si>
  <si>
    <t>Non-Warrantable Condo</t>
  </si>
  <si>
    <t>50(a)(4)</t>
  </si>
  <si>
    <t>50(a)(6)</t>
  </si>
  <si>
    <t>50(f)(2)</t>
  </si>
  <si>
    <r>
      <t>Max Prices-</t>
    </r>
    <r>
      <rPr>
        <u/>
        <sz val="10"/>
        <color theme="1" tint="0.34998626667073579"/>
        <rFont val="Arial"/>
        <family val="2"/>
      </rPr>
      <t>See Rate Sheet</t>
    </r>
  </si>
  <si>
    <t>5/6 ARM IO</t>
  </si>
  <si>
    <t>5 Yr</t>
  </si>
  <si>
    <t>4 Yr</t>
  </si>
  <si>
    <t>3 Yr</t>
  </si>
  <si>
    <t>2 Yr</t>
  </si>
  <si>
    <t>1 Yr</t>
  </si>
  <si>
    <t>&gt;.75 to &lt;1.00</t>
  </si>
  <si>
    <t>1.15+</t>
  </si>
  <si>
    <t>Full Doc: 1Yr</t>
  </si>
  <si>
    <t>Bank Statements: 12 Mo</t>
  </si>
  <si>
    <t>Bank Statements: 24 Mo</t>
  </si>
  <si>
    <t>1099 Only: 12 Mo</t>
  </si>
  <si>
    <t>1099 Only: 24 Mo</t>
  </si>
  <si>
    <t>&gt;=1.00 to 1.14x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</si>
</sst>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(* #,##0.00_);_(* \(#,##0.00\);_(* &quot;-&quot;??_);_(@_)"/>
    <numFmt numFmtId="164" formatCode="[$-409]mmmm\ d\,\ yyyy;@"/>
    <numFmt numFmtId="165" formatCode="0.000"/>
    <numFmt numFmtId="166" formatCode="0.000_);[Red]\(0.000\)"/>
    <numFmt numFmtId="167" formatCode="0.000_);\(0.000\)"/>
    <numFmt numFmtId="168" formatCode="0.000_);[Black]\(0.000\)"/>
    <numFmt numFmtId="169" formatCode="000\-00\-0000"/>
    <numFmt numFmtId="170" formatCode="&quot;$&quot;#,##0.00"/>
    <numFmt numFmtId="171" formatCode="0.0"/>
    <numFmt numFmtId="172" formatCode="_(* #,##0_);_(* \(#,##0\);_(* &quot;-&quot;??_);_(@_)"/>
    <numFmt numFmtId="173" formatCode="_(* #,##0.00_);_(* \(#,##0.00\);_(* &quot;-&quot;???_);_(@_)"/>
    <numFmt numFmtId="174" formatCode="#,##0.000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rgb="FFFF0000"/>
      <name val="Arial"/>
      <family val="2"/>
    </font>
    <font>
      <sz val="24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6"/>
      <color theme="1" tint="0.499984740745262"/>
      <name val="Century Gothic"/>
      <family val="2"/>
    </font>
    <font>
      <sz val="18"/>
      <color theme="1" tint="0.499984740745262"/>
      <name val="Century Gothic"/>
      <family val="2"/>
    </font>
    <font>
      <i/>
      <sz val="16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i/>
      <sz val="16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2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sz val="12"/>
      <name val="Calibri"/>
      <family val="2"/>
    </font>
    <font>
      <sz val="24"/>
      <name val="Calibri"/>
      <family val="2"/>
    </font>
    <font>
      <b/>
      <sz val="11"/>
      <color theme="1" tint="0.499984740745262"/>
      <name val="Arial"/>
      <family val="2"/>
    </font>
    <font>
      <i/>
      <sz val="12"/>
      <color theme="1" tint="0.499984740745262"/>
      <name val="Arial"/>
      <family val="2"/>
    </font>
    <font>
      <b/>
      <u/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u/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u/>
      <sz val="10"/>
      <color theme="1" tint="0.34998626667073579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9FBF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 style="thin">
        <color theme="0" tint="-0.14984588152714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F9FBFD"/>
      </left>
      <right style="thin">
        <color rgb="FFF9FBFD"/>
      </right>
      <top style="thin">
        <color rgb="FFF9FBFD"/>
      </top>
      <bottom style="thin">
        <color rgb="FFF9FBFD"/>
      </bottom>
      <diagonal/>
    </border>
    <border>
      <left/>
      <right style="thin">
        <color rgb="FFF9FBFD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44" fillId="0" borderId="0" applyFont="0" applyFill="0" applyBorder="0" applyAlignment="0" applyProtection="0"/>
    <xf numFmtId="9" fontId="71" fillId="0" borderId="0" applyFont="0" applyFill="0" applyBorder="0" applyAlignment="0" applyProtection="0"/>
  </cellStyleXfs>
  <cellXfs count="519">
    <xf numFmtId="0" fontId="0" fillId="0" borderId="0" xfId="0"/>
    <xf numFmtId="0" fontId="0" fillId="2" borderId="0" xfId="0" applyFill="1" applyProtection="1">
      <protection locked="0"/>
    </xf>
    <xf numFmtId="10" fontId="12" fillId="2" borderId="1" xfId="0" applyNumberFormat="1" applyFont="1" applyFill="1" applyBorder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/>
    <xf numFmtId="167" fontId="2" fillId="2" borderId="0" xfId="0" applyNumberFormat="1" applyFont="1" applyFill="1"/>
    <xf numFmtId="0" fontId="0" fillId="2" borderId="3" xfId="0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167" fontId="3" fillId="2" borderId="3" xfId="0" applyNumberFormat="1" applyFont="1" applyFill="1" applyBorder="1" applyAlignment="1">
      <alignment horizontal="right"/>
    </xf>
    <xf numFmtId="0" fontId="0" fillId="2" borderId="8" xfId="0" applyFill="1" applyBorder="1" applyProtection="1">
      <protection locked="0"/>
    </xf>
    <xf numFmtId="0" fontId="17" fillId="2" borderId="0" xfId="0" applyFont="1" applyFill="1" applyAlignment="1">
      <alignment horizontal="right"/>
    </xf>
    <xf numFmtId="0" fontId="0" fillId="2" borderId="9" xfId="0" applyFill="1" applyBorder="1"/>
    <xf numFmtId="0" fontId="13" fillId="2" borderId="0" xfId="0" applyFont="1" applyFill="1" applyAlignment="1">
      <alignment horizontal="center"/>
    </xf>
    <xf numFmtId="169" fontId="12" fillId="2" borderId="0" xfId="0" applyNumberFormat="1" applyFont="1" applyFill="1"/>
    <xf numFmtId="0" fontId="12" fillId="2" borderId="0" xfId="0" applyFont="1" applyFill="1"/>
    <xf numFmtId="0" fontId="4" fillId="2" borderId="0" xfId="0" applyFont="1" applyFill="1"/>
    <xf numFmtId="167" fontId="10" fillId="2" borderId="0" xfId="0" applyNumberFormat="1" applyFont="1" applyFill="1"/>
    <xf numFmtId="49" fontId="13" fillId="2" borderId="1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0" fontId="8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2" xfId="0" applyFill="1" applyBorder="1"/>
    <xf numFmtId="0" fontId="2" fillId="2" borderId="10" xfId="0" applyFont="1" applyFill="1" applyBorder="1" applyAlignment="1">
      <alignment horizontal="right"/>
    </xf>
    <xf numFmtId="167" fontId="3" fillId="2" borderId="0" xfId="0" applyNumberFormat="1" applyFont="1" applyFill="1" applyAlignment="1">
      <alignment horizontal="center"/>
    </xf>
    <xf numFmtId="168" fontId="15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16" fillId="2" borderId="0" xfId="0" applyFont="1" applyFill="1"/>
    <xf numFmtId="0" fontId="20" fillId="2" borderId="0" xfId="0" applyFont="1" applyFill="1"/>
    <xf numFmtId="0" fontId="20" fillId="2" borderId="9" xfId="0" applyFont="1" applyFill="1" applyBorder="1"/>
    <xf numFmtId="0" fontId="0" fillId="0" borderId="8" xfId="0" applyBorder="1" applyProtection="1">
      <protection locked="0"/>
    </xf>
    <xf numFmtId="0" fontId="0" fillId="2" borderId="0" xfId="0" applyFill="1" applyAlignment="1">
      <alignment horizontal="left"/>
    </xf>
    <xf numFmtId="0" fontId="16" fillId="2" borderId="0" xfId="0" applyFont="1" applyFill="1" applyProtection="1">
      <protection locked="0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16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168" fontId="9" fillId="2" borderId="5" xfId="0" applyNumberFormat="1" applyFont="1" applyFill="1" applyBorder="1"/>
    <xf numFmtId="168" fontId="9" fillId="2" borderId="0" xfId="0" applyNumberFormat="1" applyFont="1" applyFill="1"/>
    <xf numFmtId="165" fontId="2" fillId="2" borderId="3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65" fontId="5" fillId="2" borderId="13" xfId="0" applyNumberFormat="1" applyFont="1" applyFill="1" applyBorder="1"/>
    <xf numFmtId="167" fontId="7" fillId="2" borderId="0" xfId="0" applyNumberFormat="1" applyFont="1" applyFill="1" applyAlignment="1">
      <alignment horizontal="left"/>
    </xf>
    <xf numFmtId="0" fontId="7" fillId="2" borderId="3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49" fontId="8" fillId="0" borderId="0" xfId="0" applyNumberFormat="1" applyFont="1"/>
    <xf numFmtId="0" fontId="14" fillId="2" borderId="0" xfId="0" applyFont="1" applyFill="1" applyAlignment="1">
      <alignment horizontal="left"/>
    </xf>
    <xf numFmtId="0" fontId="0" fillId="2" borderId="0" xfId="0" applyFill="1" applyAlignment="1" applyProtection="1">
      <alignment vertical="top"/>
      <protection locked="0"/>
    </xf>
    <xf numFmtId="0" fontId="8" fillId="2" borderId="0" xfId="0" applyFont="1" applyFill="1" applyProtection="1">
      <protection locked="0"/>
    </xf>
    <xf numFmtId="0" fontId="18" fillId="2" borderId="0" xfId="1" applyFill="1" applyAlignment="1" applyProtection="1">
      <alignment vertical="center"/>
      <protection locked="0"/>
    </xf>
    <xf numFmtId="0" fontId="17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167" fontId="13" fillId="2" borderId="0" xfId="0" applyNumberFormat="1" applyFont="1" applyFill="1" applyAlignment="1" applyProtection="1">
      <alignment horizontal="center"/>
      <protection locked="0"/>
    </xf>
    <xf numFmtId="167" fontId="3" fillId="2" borderId="5" xfId="0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169" fontId="13" fillId="2" borderId="0" xfId="0" applyNumberFormat="1" applyFont="1" applyFill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8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>
      <alignment horizontal="left"/>
    </xf>
    <xf numFmtId="0" fontId="31" fillId="2" borderId="0" xfId="0" applyFont="1" applyFill="1" applyProtection="1"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31" fillId="2" borderId="0" xfId="0" applyFont="1" applyFill="1"/>
    <xf numFmtId="0" fontId="33" fillId="2" borderId="0" xfId="0" applyFont="1" applyFill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 vertical="top"/>
      <protection locked="0"/>
    </xf>
    <xf numFmtId="0" fontId="33" fillId="2" borderId="0" xfId="0" applyFont="1" applyFill="1" applyAlignment="1">
      <alignment horizontal="center"/>
    </xf>
    <xf numFmtId="169" fontId="33" fillId="2" borderId="0" xfId="0" applyNumberFormat="1" applyFont="1" applyFill="1" applyAlignment="1" applyProtection="1">
      <alignment horizontal="center"/>
      <protection locked="0"/>
    </xf>
    <xf numFmtId="169" fontId="32" fillId="2" borderId="0" xfId="0" applyNumberFormat="1" applyFont="1" applyFill="1"/>
    <xf numFmtId="0" fontId="0" fillId="2" borderId="26" xfId="0" applyFill="1" applyBorder="1"/>
    <xf numFmtId="0" fontId="6" fillId="2" borderId="26" xfId="0" applyFont="1" applyFill="1" applyBorder="1"/>
    <xf numFmtId="0" fontId="34" fillId="2" borderId="0" xfId="0" applyFont="1" applyFill="1"/>
    <xf numFmtId="0" fontId="39" fillId="2" borderId="0" xfId="0" applyFont="1" applyFill="1"/>
    <xf numFmtId="0" fontId="35" fillId="2" borderId="0" xfId="0" applyFont="1" applyFill="1" applyAlignment="1">
      <alignment horizontal="right"/>
    </xf>
    <xf numFmtId="0" fontId="1" fillId="2" borderId="26" xfId="0" applyFont="1" applyFill="1" applyBorder="1" applyAlignment="1">
      <alignment horizontal="left" vertical="center"/>
    </xf>
    <xf numFmtId="0" fontId="0" fillId="2" borderId="27" xfId="0" applyFill="1" applyBorder="1"/>
    <xf numFmtId="0" fontId="38" fillId="2" borderId="0" xfId="0" applyFont="1" applyFill="1" applyAlignment="1">
      <alignment horizontal="left"/>
    </xf>
    <xf numFmtId="0" fontId="41" fillId="2" borderId="0" xfId="0" applyFont="1" applyFill="1"/>
    <xf numFmtId="0" fontId="34" fillId="2" borderId="0" xfId="0" applyFont="1" applyFill="1" applyProtection="1">
      <protection locked="0"/>
    </xf>
    <xf numFmtId="167" fontId="36" fillId="2" borderId="0" xfId="0" applyNumberFormat="1" applyFont="1" applyFill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left"/>
      <protection locked="0"/>
    </xf>
    <xf numFmtId="167" fontId="36" fillId="2" borderId="0" xfId="0" applyNumberFormat="1" applyFont="1" applyFill="1" applyAlignment="1" applyProtection="1">
      <alignment horizontal="center" vertical="center"/>
      <protection locked="0"/>
    </xf>
    <xf numFmtId="0" fontId="34" fillId="2" borderId="22" xfId="0" applyFont="1" applyFill="1" applyBorder="1"/>
    <xf numFmtId="167" fontId="38" fillId="2" borderId="0" xfId="0" applyNumberFormat="1" applyFont="1" applyFill="1" applyAlignment="1">
      <alignment horizontal="center"/>
    </xf>
    <xf numFmtId="0" fontId="41" fillId="2" borderId="22" xfId="0" applyFont="1" applyFill="1" applyBorder="1"/>
    <xf numFmtId="0" fontId="42" fillId="2" borderId="0" xfId="0" applyFont="1" applyFill="1" applyAlignment="1">
      <alignment horizontal="right"/>
    </xf>
    <xf numFmtId="0" fontId="36" fillId="2" borderId="0" xfId="0" applyFont="1" applyFill="1" applyAlignment="1">
      <alignment horizontal="center"/>
    </xf>
    <xf numFmtId="0" fontId="43" fillId="2" borderId="0" xfId="0" applyFont="1" applyFill="1"/>
    <xf numFmtId="0" fontId="40" fillId="2" borderId="0" xfId="0" applyFont="1" applyFill="1" applyAlignment="1">
      <alignment horizontal="left"/>
    </xf>
    <xf numFmtId="0" fontId="40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34" fillId="2" borderId="23" xfId="0" applyFont="1" applyFill="1" applyBorder="1"/>
    <xf numFmtId="0" fontId="34" fillId="2" borderId="23" xfId="0" applyFont="1" applyFill="1" applyBorder="1" applyProtection="1">
      <protection locked="0"/>
    </xf>
    <xf numFmtId="0" fontId="34" fillId="2" borderId="24" xfId="0" applyFont="1" applyFill="1" applyBorder="1"/>
    <xf numFmtId="0" fontId="34" fillId="2" borderId="0" xfId="0" applyFont="1" applyFill="1" applyAlignment="1">
      <alignment vertical="center"/>
    </xf>
    <xf numFmtId="0" fontId="48" fillId="2" borderId="0" xfId="0" applyFont="1" applyFill="1" applyAlignment="1" applyProtection="1">
      <alignment horizontal="left" vertical="center"/>
      <protection locked="0"/>
    </xf>
    <xf numFmtId="0" fontId="46" fillId="2" borderId="0" xfId="0" applyFont="1" applyFill="1" applyAlignment="1" applyProtection="1">
      <alignment horizontal="left" vertical="center"/>
      <protection locked="0"/>
    </xf>
    <xf numFmtId="0" fontId="45" fillId="2" borderId="0" xfId="0" applyFont="1" applyFill="1" applyAlignment="1" applyProtection="1">
      <alignment horizontal="left"/>
      <protection locked="0"/>
    </xf>
    <xf numFmtId="0" fontId="39" fillId="3" borderId="0" xfId="0" applyFont="1" applyFill="1"/>
    <xf numFmtId="0" fontId="0" fillId="2" borderId="20" xfId="0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7" fontId="38" fillId="2" borderId="0" xfId="0" applyNumberFormat="1" applyFont="1" applyFill="1" applyAlignment="1">
      <alignment horizontal="center" vertical="center"/>
    </xf>
    <xf numFmtId="0" fontId="34" fillId="2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1" xfId="0" applyFill="1" applyBorder="1"/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0" xfId="0" applyNumberFormat="1" applyFont="1" applyFill="1" applyAlignment="1" applyProtection="1">
      <alignment horizontal="center"/>
      <protection locked="0"/>
    </xf>
    <xf numFmtId="0" fontId="50" fillId="2" borderId="0" xfId="0" applyFont="1" applyFill="1"/>
    <xf numFmtId="165" fontId="49" fillId="2" borderId="30" xfId="0" applyNumberFormat="1" applyFont="1" applyFill="1" applyBorder="1" applyAlignment="1">
      <alignment horizontal="center" vertical="center"/>
    </xf>
    <xf numFmtId="167" fontId="49" fillId="2" borderId="0" xfId="0" applyNumberFormat="1" applyFont="1" applyFill="1" applyAlignment="1" applyProtection="1">
      <alignment horizontal="center" vertical="center"/>
      <protection locked="0"/>
    </xf>
    <xf numFmtId="0" fontId="50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/>
    </xf>
    <xf numFmtId="0" fontId="50" fillId="2" borderId="0" xfId="0" applyFont="1" applyFill="1" applyProtection="1">
      <protection locked="0"/>
    </xf>
    <xf numFmtId="0" fontId="54" fillId="2" borderId="0" xfId="0" applyFont="1" applyFill="1" applyProtection="1">
      <protection locked="0"/>
    </xf>
    <xf numFmtId="0" fontId="55" fillId="2" borderId="0" xfId="0" applyFont="1" applyFill="1" applyProtection="1">
      <protection locked="0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 applyProtection="1">
      <alignment vertical="center"/>
      <protection locked="0"/>
    </xf>
    <xf numFmtId="0" fontId="50" fillId="2" borderId="25" xfId="0" applyFont="1" applyFill="1" applyBorder="1" applyAlignment="1">
      <alignment vertical="center"/>
    </xf>
    <xf numFmtId="0" fontId="50" fillId="2" borderId="25" xfId="0" applyFont="1" applyFill="1" applyBorder="1" applyAlignment="1">
      <alignment horizontal="left" vertical="center"/>
    </xf>
    <xf numFmtId="0" fontId="50" fillId="2" borderId="28" xfId="0" applyFont="1" applyFill="1" applyBorder="1" applyAlignment="1">
      <alignment vertical="center"/>
    </xf>
    <xf numFmtId="0" fontId="50" fillId="2" borderId="28" xfId="0" applyFont="1" applyFill="1" applyBorder="1" applyAlignment="1">
      <alignment horizontal="left" vertical="center"/>
    </xf>
    <xf numFmtId="0" fontId="50" fillId="2" borderId="0" xfId="0" applyFont="1" applyFill="1" applyAlignment="1" applyProtection="1">
      <alignment horizontal="left" vertical="center"/>
      <protection locked="0"/>
    </xf>
    <xf numFmtId="164" fontId="50" fillId="2" borderId="0" xfId="0" applyNumberFormat="1" applyFont="1" applyFill="1" applyAlignment="1" applyProtection="1">
      <alignment horizontal="left" vertical="center"/>
      <protection locked="0"/>
    </xf>
    <xf numFmtId="0" fontId="50" fillId="2" borderId="0" xfId="0" applyFont="1" applyFill="1" applyAlignment="1" applyProtection="1">
      <alignment horizontal="center"/>
      <protection locked="0"/>
    </xf>
    <xf numFmtId="0" fontId="57" fillId="2" borderId="0" xfId="0" applyFont="1" applyFill="1" applyAlignment="1">
      <alignment vertical="center"/>
    </xf>
    <xf numFmtId="167" fontId="49" fillId="4" borderId="0" xfId="0" applyNumberFormat="1" applyFont="1" applyFill="1" applyAlignment="1" applyProtection="1">
      <alignment horizontal="center" vertical="center"/>
      <protection locked="0"/>
    </xf>
    <xf numFmtId="0" fontId="51" fillId="5" borderId="32" xfId="0" applyFont="1" applyFill="1" applyBorder="1" applyAlignment="1" applyProtection="1">
      <alignment vertical="center"/>
      <protection locked="0"/>
    </xf>
    <xf numFmtId="0" fontId="52" fillId="5" borderId="32" xfId="0" applyFont="1" applyFill="1" applyBorder="1" applyProtection="1">
      <protection locked="0"/>
    </xf>
    <xf numFmtId="0" fontId="52" fillId="5" borderId="32" xfId="0" applyFont="1" applyFill="1" applyBorder="1"/>
    <xf numFmtId="0" fontId="52" fillId="5" borderId="32" xfId="0" applyFont="1" applyFill="1" applyBorder="1" applyAlignment="1">
      <alignment vertical="center"/>
    </xf>
    <xf numFmtId="167" fontId="53" fillId="5" borderId="32" xfId="0" applyNumberFormat="1" applyFont="1" applyFill="1" applyBorder="1" applyAlignment="1">
      <alignment vertical="center"/>
    </xf>
    <xf numFmtId="0" fontId="51" fillId="5" borderId="32" xfId="0" applyFont="1" applyFill="1" applyBorder="1"/>
    <xf numFmtId="172" fontId="54" fillId="0" borderId="36" xfId="2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63" fillId="2" borderId="31" xfId="0" applyFont="1" applyFill="1" applyBorder="1" applyAlignment="1">
      <alignment horizontal="right" vertical="center"/>
    </xf>
    <xf numFmtId="0" fontId="59" fillId="2" borderId="0" xfId="0" applyFont="1" applyFill="1" applyAlignment="1">
      <alignment horizontal="right" vertical="center"/>
    </xf>
    <xf numFmtId="0" fontId="62" fillId="0" borderId="0" xfId="0" applyFont="1" applyAlignment="1">
      <alignment vertical="center"/>
    </xf>
    <xf numFmtId="0" fontId="64" fillId="2" borderId="0" xfId="0" applyFont="1" applyFill="1" applyAlignment="1">
      <alignment horizontal="left"/>
    </xf>
    <xf numFmtId="0" fontId="61" fillId="2" borderId="0" xfId="0" applyFont="1" applyFill="1" applyProtection="1">
      <protection locked="0"/>
    </xf>
    <xf numFmtId="0" fontId="65" fillId="2" borderId="0" xfId="0" applyFont="1" applyFill="1" applyAlignment="1" applyProtection="1">
      <alignment horizontal="center"/>
      <protection locked="0"/>
    </xf>
    <xf numFmtId="0" fontId="65" fillId="2" borderId="0" xfId="0" applyFont="1" applyFill="1" applyAlignment="1">
      <alignment horizontal="center"/>
    </xf>
    <xf numFmtId="0" fontId="61" fillId="2" borderId="0" xfId="0" applyFont="1" applyFill="1"/>
    <xf numFmtId="0" fontId="61" fillId="2" borderId="0" xfId="0" applyFont="1" applyFill="1" applyAlignment="1">
      <alignment vertical="center"/>
    </xf>
    <xf numFmtId="0" fontId="51" fillId="3" borderId="0" xfId="0" applyFont="1" applyFill="1" applyAlignment="1">
      <alignment horizontal="left" vertical="center"/>
    </xf>
    <xf numFmtId="0" fontId="50" fillId="3" borderId="0" xfId="0" applyFont="1" applyFill="1" applyAlignment="1" applyProtection="1">
      <alignment horizontal="left" vertical="center"/>
      <protection locked="0"/>
    </xf>
    <xf numFmtId="0" fontId="49" fillId="3" borderId="0" xfId="0" applyFont="1" applyFill="1" applyAlignment="1" applyProtection="1">
      <alignment horizontal="left" vertical="center"/>
      <protection locked="0"/>
    </xf>
    <xf numFmtId="0" fontId="50" fillId="3" borderId="0" xfId="0" applyFont="1" applyFill="1" applyAlignment="1">
      <alignment horizontal="left" vertical="center"/>
    </xf>
    <xf numFmtId="0" fontId="49" fillId="3" borderId="0" xfId="0" applyFont="1" applyFill="1" applyAlignment="1" applyProtection="1">
      <alignment horizontal="center"/>
      <protection locked="0"/>
    </xf>
    <xf numFmtId="0" fontId="51" fillId="3" borderId="0" xfId="0" applyFont="1" applyFill="1" applyAlignment="1" applyProtection="1">
      <alignment horizontal="left" vertical="center"/>
      <protection locked="0"/>
    </xf>
    <xf numFmtId="0" fontId="54" fillId="3" borderId="0" xfId="0" applyFont="1" applyFill="1" applyProtection="1">
      <protection locked="0"/>
    </xf>
    <xf numFmtId="0" fontId="50" fillId="3" borderId="0" xfId="0" applyFont="1" applyFill="1" applyAlignment="1">
      <alignment vertical="center"/>
    </xf>
    <xf numFmtId="0" fontId="50" fillId="3" borderId="0" xfId="0" applyFont="1" applyFill="1"/>
    <xf numFmtId="0" fontId="49" fillId="2" borderId="0" xfId="0" applyFont="1" applyFill="1" applyAlignment="1" applyProtection="1">
      <alignment horizontal="left" vertical="center"/>
      <protection locked="0"/>
    </xf>
    <xf numFmtId="0" fontId="49" fillId="2" borderId="0" xfId="0" applyFont="1" applyFill="1" applyAlignment="1" applyProtection="1">
      <alignment horizontal="center"/>
      <protection locked="0"/>
    </xf>
    <xf numFmtId="0" fontId="50" fillId="2" borderId="0" xfId="0" applyFont="1" applyFill="1" applyAlignment="1">
      <alignment horizontal="center" vertical="center"/>
    </xf>
    <xf numFmtId="164" fontId="50" fillId="3" borderId="0" xfId="0" applyNumberFormat="1" applyFont="1" applyFill="1" applyAlignment="1" applyProtection="1">
      <alignment horizontal="left" vertical="center"/>
      <protection locked="0"/>
    </xf>
    <xf numFmtId="164" fontId="50" fillId="3" borderId="0" xfId="0" applyNumberFormat="1" applyFont="1" applyFill="1" applyAlignment="1" applyProtection="1">
      <alignment horizontal="center"/>
      <protection locked="0"/>
    </xf>
    <xf numFmtId="0" fontId="50" fillId="3" borderId="0" xfId="0" applyFont="1" applyFill="1" applyAlignment="1">
      <alignment horizontal="center" vertical="center"/>
    </xf>
    <xf numFmtId="0" fontId="66" fillId="2" borderId="0" xfId="0" applyFont="1" applyFill="1"/>
    <xf numFmtId="170" fontId="50" fillId="2" borderId="0" xfId="0" applyNumberFormat="1" applyFont="1" applyFill="1" applyAlignment="1" applyProtection="1">
      <alignment horizontal="center"/>
      <protection locked="0"/>
    </xf>
    <xf numFmtId="0" fontId="51" fillId="2" borderId="0" xfId="0" applyFont="1" applyFill="1"/>
    <xf numFmtId="10" fontId="50" fillId="2" borderId="0" xfId="0" applyNumberFormat="1" applyFont="1" applyFill="1" applyAlignment="1">
      <alignment horizontal="center"/>
    </xf>
    <xf numFmtId="14" fontId="49" fillId="2" borderId="0" xfId="0" applyNumberFormat="1" applyFont="1" applyFill="1" applyAlignment="1" applyProtection="1">
      <alignment horizontal="center"/>
      <protection locked="0"/>
    </xf>
    <xf numFmtId="0" fontId="54" fillId="2" borderId="0" xfId="0" applyFont="1" applyFill="1"/>
    <xf numFmtId="0" fontId="51" fillId="2" borderId="0" xfId="0" applyFont="1" applyFill="1" applyAlignment="1">
      <alignment horizontal="left"/>
    </xf>
    <xf numFmtId="16" fontId="49" fillId="2" borderId="0" xfId="0" applyNumberFormat="1" applyFont="1" applyFill="1" applyAlignment="1" applyProtection="1">
      <alignment horizontal="center"/>
      <protection locked="0"/>
    </xf>
    <xf numFmtId="0" fontId="50" fillId="0" borderId="0" xfId="0" applyFont="1" applyAlignment="1">
      <alignment vertical="center"/>
    </xf>
    <xf numFmtId="0" fontId="51" fillId="3" borderId="0" xfId="0" applyFont="1" applyFill="1" applyAlignment="1">
      <alignment vertical="center"/>
    </xf>
    <xf numFmtId="0" fontId="55" fillId="3" borderId="0" xfId="0" applyFont="1" applyFill="1" applyProtection="1">
      <protection locked="0"/>
    </xf>
    <xf numFmtId="0" fontId="55" fillId="3" borderId="0" xfId="0" applyFont="1" applyFill="1"/>
    <xf numFmtId="0" fontId="55" fillId="3" borderId="0" xfId="0" applyFont="1" applyFill="1" applyAlignment="1">
      <alignment vertical="center"/>
    </xf>
    <xf numFmtId="0" fontId="54" fillId="2" borderId="31" xfId="0" applyFont="1" applyFill="1" applyBorder="1" applyAlignment="1">
      <alignment vertical="center"/>
    </xf>
    <xf numFmtId="0" fontId="54" fillId="2" borderId="31" xfId="0" applyFont="1" applyFill="1" applyBorder="1"/>
    <xf numFmtId="0" fontId="54" fillId="0" borderId="31" xfId="0" applyFont="1" applyBorder="1" applyAlignment="1">
      <alignment vertical="center"/>
    </xf>
    <xf numFmtId="0" fontId="54" fillId="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1" fillId="3" borderId="0" xfId="0" applyFont="1" applyFill="1" applyAlignment="1">
      <alignment horizontal="left"/>
    </xf>
    <xf numFmtId="0" fontId="51" fillId="3" borderId="0" xfId="0" applyFont="1" applyFill="1" applyProtection="1">
      <protection locked="0"/>
    </xf>
    <xf numFmtId="0" fontId="51" fillId="3" borderId="0" xfId="0" applyFont="1" applyFill="1"/>
    <xf numFmtId="0" fontId="67" fillId="3" borderId="0" xfId="0" applyFont="1" applyFill="1" applyAlignment="1">
      <alignment horizontal="center" vertical="center"/>
    </xf>
    <xf numFmtId="0" fontId="67" fillId="3" borderId="0" xfId="0" applyFont="1" applyFill="1"/>
    <xf numFmtId="0" fontId="50" fillId="2" borderId="0" xfId="0" applyFont="1" applyFill="1" applyAlignment="1">
      <alignment horizontal="center"/>
    </xf>
    <xf numFmtId="0" fontId="67" fillId="3" borderId="0" xfId="0" applyFont="1" applyFill="1" applyAlignment="1">
      <alignment horizontal="left" vertical="center"/>
    </xf>
    <xf numFmtId="167" fontId="49" fillId="2" borderId="0" xfId="0" applyNumberFormat="1" applyFont="1" applyFill="1"/>
    <xf numFmtId="167" fontId="50" fillId="2" borderId="0" xfId="0" applyNumberFormat="1" applyFont="1" applyFill="1"/>
    <xf numFmtId="0" fontId="50" fillId="2" borderId="0" xfId="0" applyFont="1" applyFill="1" applyAlignment="1" applyProtection="1">
      <alignment horizontal="left"/>
      <protection locked="0"/>
    </xf>
    <xf numFmtId="167" fontId="50" fillId="2" borderId="0" xfId="0" applyNumberFormat="1" applyFont="1" applyFill="1" applyAlignment="1">
      <alignment horizontal="center"/>
    </xf>
    <xf numFmtId="0" fontId="51" fillId="3" borderId="25" xfId="0" applyFont="1" applyFill="1" applyBorder="1" applyAlignment="1">
      <alignment vertical="center"/>
    </xf>
    <xf numFmtId="0" fontId="50" fillId="3" borderId="25" xfId="0" applyFont="1" applyFill="1" applyBorder="1"/>
    <xf numFmtId="0" fontId="51" fillId="3" borderId="25" xfId="0" applyFont="1" applyFill="1" applyBorder="1" applyAlignment="1">
      <alignment horizontal="left"/>
    </xf>
    <xf numFmtId="0" fontId="50" fillId="3" borderId="25" xfId="0" applyFont="1" applyFill="1" applyBorder="1" applyProtection="1">
      <protection locked="0"/>
    </xf>
    <xf numFmtId="167" fontId="53" fillId="3" borderId="25" xfId="0" applyNumberFormat="1" applyFont="1" applyFill="1" applyBorder="1" applyAlignment="1" applyProtection="1">
      <alignment horizontal="center"/>
      <protection locked="0"/>
    </xf>
    <xf numFmtId="0" fontId="50" fillId="3" borderId="25" xfId="0" applyFont="1" applyFill="1" applyBorder="1" applyAlignment="1">
      <alignment vertical="center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0" fontId="51" fillId="2" borderId="0" xfId="0" applyFont="1" applyFill="1" applyAlignment="1" applyProtection="1">
      <alignment vertical="center"/>
      <protection locked="0"/>
    </xf>
    <xf numFmtId="167" fontId="53" fillId="2" borderId="0" xfId="0" applyNumberFormat="1" applyFont="1" applyFill="1" applyAlignment="1" applyProtection="1">
      <alignment horizontal="center" vertical="center"/>
      <protection locked="0"/>
    </xf>
    <xf numFmtId="0" fontId="50" fillId="2" borderId="31" xfId="0" applyFont="1" applyFill="1" applyBorder="1"/>
    <xf numFmtId="0" fontId="51" fillId="2" borderId="31" xfId="0" applyFont="1" applyFill="1" applyBorder="1" applyAlignment="1">
      <alignment horizontal="left"/>
    </xf>
    <xf numFmtId="0" fontId="50" fillId="2" borderId="31" xfId="0" applyFont="1" applyFill="1" applyBorder="1" applyProtection="1">
      <protection locked="0"/>
    </xf>
    <xf numFmtId="167" fontId="53" fillId="2" borderId="31" xfId="0" applyNumberFormat="1" applyFont="1" applyFill="1" applyBorder="1" applyAlignment="1" applyProtection="1">
      <alignment horizontal="center"/>
      <protection locked="0"/>
    </xf>
    <xf numFmtId="167" fontId="53" fillId="2" borderId="0" xfId="0" applyNumberFormat="1" applyFont="1" applyFill="1" applyAlignment="1" applyProtection="1">
      <alignment horizontal="center"/>
      <protection locked="0"/>
    </xf>
    <xf numFmtId="167" fontId="53" fillId="2" borderId="31" xfId="0" applyNumberFormat="1" applyFont="1" applyFill="1" applyBorder="1" applyAlignment="1" applyProtection="1">
      <alignment horizontal="center" vertical="center"/>
      <protection locked="0"/>
    </xf>
    <xf numFmtId="0" fontId="50" fillId="2" borderId="31" xfId="0" applyFont="1" applyFill="1" applyBorder="1" applyAlignment="1">
      <alignment vertical="center"/>
    </xf>
    <xf numFmtId="0" fontId="50" fillId="2" borderId="31" xfId="0" applyFont="1" applyFill="1" applyBorder="1" applyAlignment="1" applyProtection="1">
      <alignment vertical="center"/>
      <protection locked="0"/>
    </xf>
    <xf numFmtId="0" fontId="50" fillId="2" borderId="32" xfId="0" applyFont="1" applyFill="1" applyBorder="1"/>
    <xf numFmtId="0" fontId="51" fillId="2" borderId="32" xfId="0" applyFont="1" applyFill="1" applyBorder="1" applyAlignment="1">
      <alignment horizontal="left"/>
    </xf>
    <xf numFmtId="0" fontId="50" fillId="2" borderId="32" xfId="0" applyFont="1" applyFill="1" applyBorder="1" applyProtection="1">
      <protection locked="0"/>
    </xf>
    <xf numFmtId="167" fontId="53" fillId="2" borderId="32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Alignment="1">
      <alignment horizontal="right"/>
    </xf>
    <xf numFmtId="167" fontId="53" fillId="2" borderId="32" xfId="0" applyNumberFormat="1" applyFont="1" applyFill="1" applyBorder="1" applyAlignment="1" applyProtection="1">
      <alignment horizontal="center" vertical="center"/>
      <protection locked="0"/>
    </xf>
    <xf numFmtId="0" fontId="50" fillId="2" borderId="32" xfId="0" applyFont="1" applyFill="1" applyBorder="1" applyAlignment="1">
      <alignment vertical="center"/>
    </xf>
    <xf numFmtId="0" fontId="50" fillId="2" borderId="32" xfId="0" applyFont="1" applyFill="1" applyBorder="1" applyAlignment="1" applyProtection="1">
      <alignment vertical="center"/>
      <protection locked="0"/>
    </xf>
    <xf numFmtId="0" fontId="51" fillId="2" borderId="0" xfId="0" applyFont="1" applyFill="1" applyAlignment="1">
      <alignment horizontal="center"/>
    </xf>
    <xf numFmtId="0" fontId="66" fillId="2" borderId="0" xfId="0" applyFont="1" applyFill="1" applyAlignment="1">
      <alignment horizontal="right"/>
    </xf>
    <xf numFmtId="0" fontId="66" fillId="2" borderId="0" xfId="0" applyFont="1" applyFill="1" applyAlignment="1">
      <alignment horizontal="center"/>
    </xf>
    <xf numFmtId="0" fontId="50" fillId="5" borderId="34" xfId="0" applyFont="1" applyFill="1" applyBorder="1"/>
    <xf numFmtId="0" fontId="51" fillId="5" borderId="34" xfId="0" applyFont="1" applyFill="1" applyBorder="1" applyAlignment="1">
      <alignment horizontal="left"/>
    </xf>
    <xf numFmtId="0" fontId="50" fillId="5" borderId="34" xfId="0" applyFont="1" applyFill="1" applyBorder="1" applyProtection="1">
      <protection locked="0"/>
    </xf>
    <xf numFmtId="167" fontId="53" fillId="5" borderId="34" xfId="0" applyNumberFormat="1" applyFont="1" applyFill="1" applyBorder="1" applyAlignment="1" applyProtection="1">
      <alignment horizontal="center" vertical="center"/>
      <protection locked="0"/>
    </xf>
    <xf numFmtId="0" fontId="50" fillId="5" borderId="34" xfId="0" applyFont="1" applyFill="1" applyBorder="1" applyAlignment="1">
      <alignment vertical="center"/>
    </xf>
    <xf numFmtId="0" fontId="50" fillId="5" borderId="34" xfId="0" applyFont="1" applyFill="1" applyBorder="1" applyAlignment="1" applyProtection="1">
      <alignment vertical="center"/>
      <protection locked="0"/>
    </xf>
    <xf numFmtId="167" fontId="53" fillId="5" borderId="34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6" borderId="40" xfId="0" applyFill="1" applyBorder="1" applyAlignment="1">
      <alignment horizontal="center" vertical="center"/>
    </xf>
    <xf numFmtId="0" fontId="60" fillId="4" borderId="0" xfId="0" applyFont="1" applyFill="1"/>
    <xf numFmtId="0" fontId="8" fillId="4" borderId="0" xfId="0" applyFont="1" applyFill="1"/>
    <xf numFmtId="0" fontId="70" fillId="2" borderId="0" xfId="0" applyFont="1" applyFill="1"/>
    <xf numFmtId="0" fontId="70" fillId="0" borderId="0" xfId="0" applyFont="1"/>
    <xf numFmtId="0" fontId="52" fillId="5" borderId="34" xfId="0" applyFont="1" applyFill="1" applyBorder="1"/>
    <xf numFmtId="0" fontId="52" fillId="5" borderId="34" xfId="0" applyFont="1" applyFill="1" applyBorder="1" applyAlignment="1">
      <alignment vertical="center"/>
    </xf>
    <xf numFmtId="0" fontId="8" fillId="2" borderId="27" xfId="0" applyFont="1" applyFill="1" applyBorder="1"/>
    <xf numFmtId="0" fontId="8" fillId="2" borderId="20" xfId="0" applyFont="1" applyFill="1" applyBorder="1"/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/>
    <xf numFmtId="0" fontId="8" fillId="2" borderId="26" xfId="0" applyFont="1" applyFill="1" applyBorder="1"/>
    <xf numFmtId="0" fontId="8" fillId="2" borderId="0" xfId="0" applyFont="1" applyFill="1" applyAlignment="1">
      <alignment vertical="center"/>
    </xf>
    <xf numFmtId="0" fontId="8" fillId="2" borderId="22" xfId="0" applyFont="1" applyFill="1" applyBorder="1"/>
    <xf numFmtId="0" fontId="8" fillId="3" borderId="31" xfId="0" applyFont="1" applyFill="1" applyBorder="1"/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49" xfId="0" applyFont="1" applyBorder="1"/>
    <xf numFmtId="0" fontId="8" fillId="0" borderId="49" xfId="0" applyFont="1" applyBorder="1" applyAlignment="1">
      <alignment vertical="center"/>
    </xf>
    <xf numFmtId="0" fontId="8" fillId="2" borderId="49" xfId="0" applyFont="1" applyFill="1" applyBorder="1"/>
    <xf numFmtId="0" fontId="8" fillId="0" borderId="49" xfId="0" applyFont="1" applyBorder="1" applyAlignment="1" applyProtection="1">
      <alignment wrapText="1"/>
      <protection locked="0"/>
    </xf>
    <xf numFmtId="0" fontId="8" fillId="7" borderId="49" xfId="0" applyFont="1" applyFill="1" applyBorder="1"/>
    <xf numFmtId="0" fontId="8" fillId="2" borderId="38" xfId="0" applyFont="1" applyFill="1" applyBorder="1"/>
    <xf numFmtId="0" fontId="8" fillId="2" borderId="23" xfId="0" applyFont="1" applyFill="1" applyBorder="1"/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/>
    <xf numFmtId="0" fontId="8" fillId="0" borderId="51" xfId="0" applyFont="1" applyBorder="1"/>
    <xf numFmtId="0" fontId="8" fillId="2" borderId="51" xfId="0" applyFont="1" applyFill="1" applyBorder="1"/>
    <xf numFmtId="0" fontId="70" fillId="2" borderId="49" xfId="0" applyFont="1" applyFill="1" applyBorder="1"/>
    <xf numFmtId="0" fontId="8" fillId="2" borderId="49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right"/>
    </xf>
    <xf numFmtId="0" fontId="8" fillId="2" borderId="4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72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left" vertical="center"/>
    </xf>
    <xf numFmtId="169" fontId="10" fillId="2" borderId="0" xfId="0" applyNumberFormat="1" applyFont="1" applyFill="1" applyAlignment="1">
      <alignment horizontal="center"/>
    </xf>
    <xf numFmtId="169" fontId="8" fillId="2" borderId="0" xfId="0" applyNumberFormat="1" applyFont="1" applyFill="1"/>
    <xf numFmtId="0" fontId="2" fillId="4" borderId="0" xfId="0" applyFont="1" applyFill="1" applyAlignment="1">
      <alignment horizontal="left" vertical="center"/>
    </xf>
    <xf numFmtId="0" fontId="59" fillId="2" borderId="0" xfId="0" applyFont="1" applyFill="1" applyAlignment="1">
      <alignment vertical="top"/>
    </xf>
    <xf numFmtId="0" fontId="73" fillId="3" borderId="31" xfId="0" applyFont="1" applyFill="1" applyBorder="1" applyAlignment="1">
      <alignment horizontal="left" vertical="center"/>
    </xf>
    <xf numFmtId="0" fontId="72" fillId="3" borderId="31" xfId="0" applyFont="1" applyFill="1" applyBorder="1" applyAlignment="1">
      <alignment horizontal="left" vertical="center"/>
    </xf>
    <xf numFmtId="0" fontId="74" fillId="3" borderId="31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vertical="center"/>
    </xf>
    <xf numFmtId="0" fontId="72" fillId="2" borderId="26" xfId="0" applyFont="1" applyFill="1" applyBorder="1" applyAlignment="1">
      <alignment horizontal="left" vertical="center"/>
    </xf>
    <xf numFmtId="0" fontId="60" fillId="4" borderId="0" xfId="0" applyFont="1" applyFill="1" applyAlignment="1">
      <alignment horizontal="left" vertical="center"/>
    </xf>
    <xf numFmtId="0" fontId="75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60" fillId="4" borderId="0" xfId="0" applyFont="1" applyFill="1" applyAlignment="1">
      <alignment vertical="center"/>
    </xf>
    <xf numFmtId="0" fontId="60" fillId="4" borderId="36" xfId="0" applyFont="1" applyFill="1" applyBorder="1" applyAlignment="1">
      <alignment horizontal="center" vertical="center"/>
    </xf>
    <xf numFmtId="164" fontId="72" fillId="3" borderId="31" xfId="0" applyNumberFormat="1" applyFont="1" applyFill="1" applyBorder="1" applyAlignment="1">
      <alignment horizontal="left" vertical="center"/>
    </xf>
    <xf numFmtId="164" fontId="8" fillId="3" borderId="31" xfId="0" applyNumberFormat="1" applyFont="1" applyFill="1" applyBorder="1" applyAlignment="1">
      <alignment horizontal="center"/>
    </xf>
    <xf numFmtId="0" fontId="76" fillId="4" borderId="0" xfId="0" applyFont="1" applyFill="1"/>
    <xf numFmtId="170" fontId="60" fillId="4" borderId="0" xfId="0" applyNumberFormat="1" applyFont="1" applyFill="1" applyAlignment="1">
      <alignment horizontal="center"/>
    </xf>
    <xf numFmtId="0" fontId="77" fillId="4" borderId="0" xfId="0" applyFont="1" applyFill="1"/>
    <xf numFmtId="10" fontId="60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left" vertical="center"/>
    </xf>
    <xf numFmtId="14" fontId="10" fillId="4" borderId="0" xfId="0" applyNumberFormat="1" applyFont="1" applyFill="1" applyAlignment="1">
      <alignment horizontal="center"/>
    </xf>
    <xf numFmtId="0" fontId="60" fillId="4" borderId="0" xfId="0" applyFont="1" applyFill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78" fillId="2" borderId="0" xfId="0" applyFont="1" applyFill="1" applyAlignment="1">
      <alignment horizontal="left"/>
    </xf>
    <xf numFmtId="0" fontId="60" fillId="0" borderId="50" xfId="0" applyFont="1" applyBorder="1" applyAlignment="1">
      <alignment vertical="center"/>
    </xf>
    <xf numFmtId="0" fontId="60" fillId="0" borderId="50" xfId="0" applyFont="1" applyBorder="1"/>
    <xf numFmtId="167" fontId="75" fillId="0" borderId="50" xfId="0" applyNumberFormat="1" applyFont="1" applyBorder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70" fillId="2" borderId="0" xfId="0" applyFont="1" applyFill="1" applyAlignment="1" applyProtection="1">
      <alignment vertical="center"/>
      <protection locked="0"/>
    </xf>
    <xf numFmtId="0" fontId="70" fillId="4" borderId="0" xfId="0" applyFont="1" applyFill="1" applyAlignment="1">
      <alignment vertical="center"/>
    </xf>
    <xf numFmtId="0" fontId="54" fillId="2" borderId="0" xfId="0" applyFont="1" applyFill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3" borderId="31" xfId="0" applyFont="1" applyFill="1" applyBorder="1"/>
    <xf numFmtId="0" fontId="2" fillId="3" borderId="31" xfId="0" applyFont="1" applyFill="1" applyBorder="1" applyAlignment="1">
      <alignment horizontal="center" vertical="center"/>
    </xf>
    <xf numFmtId="0" fontId="60" fillId="0" borderId="49" xfId="0" applyFont="1" applyBorder="1" applyAlignment="1">
      <alignment vertical="center"/>
    </xf>
    <xf numFmtId="0" fontId="60" fillId="0" borderId="49" xfId="0" applyFont="1" applyBorder="1"/>
    <xf numFmtId="0" fontId="77" fillId="2" borderId="0" xfId="0" applyFont="1" applyFill="1" applyAlignment="1">
      <alignment horizontal="left"/>
    </xf>
    <xf numFmtId="0" fontId="60" fillId="2" borderId="0" xfId="0" applyFont="1" applyFill="1"/>
    <xf numFmtId="167" fontId="75" fillId="2" borderId="34" xfId="0" applyNumberFormat="1" applyFont="1" applyFill="1" applyBorder="1" applyAlignment="1" applyProtection="1">
      <alignment horizontal="center" vertical="center"/>
      <protection locked="0"/>
    </xf>
    <xf numFmtId="167" fontId="75" fillId="2" borderId="0" xfId="0" applyNumberFormat="1" applyFont="1" applyFill="1" applyAlignment="1">
      <alignment horizontal="center"/>
    </xf>
    <xf numFmtId="167" fontId="75" fillId="2" borderId="0" xfId="0" applyNumberFormat="1" applyFont="1" applyFill="1" applyAlignment="1" applyProtection="1">
      <alignment horizontal="center" vertical="center"/>
      <protection locked="0"/>
    </xf>
    <xf numFmtId="165" fontId="75" fillId="4" borderId="0" xfId="0" applyNumberFormat="1" applyFont="1" applyFill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167" fontId="75" fillId="4" borderId="0" xfId="0" applyNumberFormat="1" applyFont="1" applyFill="1" applyAlignment="1">
      <alignment horizontal="center" vertical="center"/>
    </xf>
    <xf numFmtId="0" fontId="60" fillId="2" borderId="34" xfId="0" applyFont="1" applyFill="1" applyBorder="1"/>
    <xf numFmtId="167" fontId="75" fillId="2" borderId="34" xfId="0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167" fontId="79" fillId="5" borderId="34" xfId="0" applyNumberFormat="1" applyFont="1" applyFill="1" applyBorder="1" applyAlignment="1">
      <alignment vertical="center"/>
    </xf>
    <xf numFmtId="167" fontId="75" fillId="0" borderId="49" xfId="0" applyNumberFormat="1" applyFont="1" applyBorder="1" applyAlignment="1">
      <alignment horizontal="center" vertical="center"/>
    </xf>
    <xf numFmtId="0" fontId="60" fillId="0" borderId="49" xfId="0" applyFont="1" applyBorder="1" applyAlignment="1">
      <alignment horizontal="left" vertical="center"/>
    </xf>
    <xf numFmtId="0" fontId="60" fillId="4" borderId="0" xfId="0" applyFont="1" applyFill="1" applyAlignment="1" applyProtection="1">
      <alignment vertical="center"/>
      <protection locked="0"/>
    </xf>
    <xf numFmtId="0" fontId="60" fillId="4" borderId="25" xfId="0" applyFont="1" applyFill="1" applyBorder="1" applyAlignment="1">
      <alignment vertical="center"/>
    </xf>
    <xf numFmtId="167" fontId="8" fillId="2" borderId="0" xfId="0" applyNumberFormat="1" applyFont="1" applyFill="1"/>
    <xf numFmtId="0" fontId="60" fillId="0" borderId="47" xfId="0" applyFont="1" applyBorder="1"/>
    <xf numFmtId="0" fontId="60" fillId="0" borderId="47" xfId="0" applyFont="1" applyBorder="1" applyAlignment="1">
      <alignment vertical="center"/>
    </xf>
    <xf numFmtId="167" fontId="10" fillId="2" borderId="0" xfId="0" applyNumberFormat="1" applyFont="1" applyFill="1" applyAlignment="1">
      <alignment horizontal="center"/>
    </xf>
    <xf numFmtId="0" fontId="77" fillId="0" borderId="49" xfId="0" applyFont="1" applyBorder="1" applyAlignment="1">
      <alignment vertical="center"/>
    </xf>
    <xf numFmtId="0" fontId="60" fillId="0" borderId="49" xfId="0" applyFont="1" applyBorder="1" applyAlignment="1" applyProtection="1">
      <alignment wrapText="1"/>
      <protection locked="0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left"/>
    </xf>
    <xf numFmtId="167" fontId="81" fillId="0" borderId="49" xfId="0" applyNumberFormat="1" applyFont="1" applyBorder="1" applyAlignment="1">
      <alignment horizontal="center"/>
    </xf>
    <xf numFmtId="0" fontId="77" fillId="0" borderId="49" xfId="0" applyFont="1" applyBorder="1" applyAlignment="1">
      <alignment horizontal="right"/>
    </xf>
    <xf numFmtId="0" fontId="76" fillId="0" borderId="49" xfId="0" applyFont="1" applyBorder="1" applyAlignment="1">
      <alignment horizontal="right"/>
    </xf>
    <xf numFmtId="167" fontId="75" fillId="0" borderId="49" xfId="0" applyNumberFormat="1" applyFont="1" applyBorder="1"/>
    <xf numFmtId="0" fontId="77" fillId="0" borderId="49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67" fontId="75" fillId="0" borderId="49" xfId="0" applyNumberFormat="1" applyFont="1" applyBorder="1" applyAlignment="1">
      <alignment horizontal="center"/>
    </xf>
    <xf numFmtId="0" fontId="60" fillId="0" borderId="49" xfId="0" applyFont="1" applyBorder="1" applyProtection="1">
      <protection locked="0"/>
    </xf>
    <xf numFmtId="0" fontId="70" fillId="2" borderId="49" xfId="0" applyFont="1" applyFill="1" applyBorder="1" applyAlignment="1">
      <alignment horizontal="left"/>
    </xf>
    <xf numFmtId="167" fontId="82" fillId="2" borderId="49" xfId="0" applyNumberFormat="1" applyFont="1" applyFill="1" applyBorder="1" applyAlignment="1">
      <alignment horizontal="center"/>
    </xf>
    <xf numFmtId="167" fontId="82" fillId="2" borderId="49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/>
    </xf>
    <xf numFmtId="167" fontId="2" fillId="2" borderId="49" xfId="0" applyNumberFormat="1" applyFont="1" applyFill="1" applyBorder="1" applyAlignment="1">
      <alignment horizontal="center"/>
    </xf>
    <xf numFmtId="167" fontId="2" fillId="2" borderId="49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center"/>
    </xf>
    <xf numFmtId="0" fontId="70" fillId="4" borderId="0" xfId="0" applyFont="1" applyFill="1"/>
    <xf numFmtId="0" fontId="60" fillId="2" borderId="58" xfId="0" applyFont="1" applyFill="1" applyBorder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60" fillId="2" borderId="59" xfId="0" applyFont="1" applyFill="1" applyBorder="1" applyAlignment="1">
      <alignment vertical="center" wrapText="1"/>
    </xf>
    <xf numFmtId="0" fontId="84" fillId="2" borderId="0" xfId="0" applyFont="1" applyFill="1"/>
    <xf numFmtId="0" fontId="84" fillId="4" borderId="0" xfId="0" applyFont="1" applyFill="1"/>
    <xf numFmtId="173" fontId="50" fillId="2" borderId="32" xfId="0" applyNumberFormat="1" applyFont="1" applyFill="1" applyBorder="1" applyAlignment="1" applyProtection="1">
      <alignment vertical="center"/>
      <protection locked="0"/>
    </xf>
    <xf numFmtId="173" fontId="50" fillId="0" borderId="32" xfId="0" applyNumberFormat="1" applyFont="1" applyBorder="1"/>
    <xf numFmtId="165" fontId="50" fillId="2" borderId="32" xfId="0" applyNumberFormat="1" applyFont="1" applyFill="1" applyBorder="1" applyAlignment="1" applyProtection="1">
      <alignment horizontal="center" vertical="center"/>
      <protection locked="0"/>
    </xf>
    <xf numFmtId="173" fontId="50" fillId="5" borderId="32" xfId="0" applyNumberFormat="1" applyFont="1" applyFill="1" applyBorder="1" applyAlignment="1" applyProtection="1">
      <alignment vertical="center"/>
      <protection locked="0"/>
    </xf>
    <xf numFmtId="173" fontId="50" fillId="5" borderId="32" xfId="0" applyNumberFormat="1" applyFont="1" applyFill="1" applyBorder="1"/>
    <xf numFmtId="165" fontId="50" fillId="2" borderId="31" xfId="0" applyNumberFormat="1" applyFont="1" applyFill="1" applyBorder="1" applyAlignment="1" applyProtection="1">
      <alignment horizontal="center" vertical="center"/>
      <protection locked="0"/>
    </xf>
    <xf numFmtId="173" fontId="50" fillId="5" borderId="31" xfId="0" applyNumberFormat="1" applyFont="1" applyFill="1" applyBorder="1" applyAlignment="1" applyProtection="1">
      <alignment vertical="center"/>
      <protection locked="0"/>
    </xf>
    <xf numFmtId="173" fontId="50" fillId="5" borderId="31" xfId="0" applyNumberFormat="1" applyFont="1" applyFill="1" applyBorder="1"/>
    <xf numFmtId="0" fontId="50" fillId="2" borderId="36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0" fillId="2" borderId="29" xfId="0" applyFont="1" applyFill="1" applyBorder="1" applyAlignment="1" applyProtection="1">
      <alignment horizontal="left" vertical="center"/>
      <protection locked="0"/>
    </xf>
    <xf numFmtId="0" fontId="50" fillId="2" borderId="35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0" fillId="2" borderId="33" xfId="0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Alignment="1" applyProtection="1">
      <alignment horizontal="center"/>
      <protection locked="0"/>
    </xf>
    <xf numFmtId="167" fontId="50" fillId="2" borderId="30" xfId="0" applyNumberFormat="1" applyFont="1" applyFill="1" applyBorder="1" applyAlignment="1" applyProtection="1">
      <alignment horizontal="center"/>
      <protection locked="0"/>
    </xf>
    <xf numFmtId="0" fontId="50" fillId="2" borderId="33" xfId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Alignment="1" applyProtection="1">
      <alignment horizontal="left" vertical="center"/>
      <protection locked="0"/>
    </xf>
    <xf numFmtId="172" fontId="50" fillId="2" borderId="36" xfId="2" applyNumberFormat="1" applyFont="1" applyFill="1" applyBorder="1" applyAlignment="1" applyProtection="1">
      <alignment horizontal="center" vertical="center"/>
    </xf>
    <xf numFmtId="171" fontId="50" fillId="2" borderId="36" xfId="0" applyNumberFormat="1" applyFont="1" applyFill="1" applyBorder="1" applyAlignment="1">
      <alignment horizontal="center" vertical="center"/>
    </xf>
    <xf numFmtId="171" fontId="54" fillId="0" borderId="36" xfId="0" applyNumberFormat="1" applyFont="1" applyBorder="1" applyAlignment="1">
      <alignment horizontal="center" vertical="center"/>
    </xf>
    <xf numFmtId="171" fontId="50" fillId="0" borderId="36" xfId="0" applyNumberFormat="1" applyFont="1" applyBorder="1" applyAlignment="1">
      <alignment horizontal="center" vertical="center"/>
    </xf>
    <xf numFmtId="16" fontId="50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169" fontId="13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" fontId="13" fillId="2" borderId="9" xfId="0" applyNumberFormat="1" applyFont="1" applyFill="1" applyBorder="1" applyAlignment="1" applyProtection="1">
      <alignment horizontal="center"/>
      <protection locked="0"/>
    </xf>
    <xf numFmtId="164" fontId="12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70" fontId="12" fillId="2" borderId="9" xfId="0" applyNumberFormat="1" applyFont="1" applyFill="1" applyBorder="1" applyAlignment="1" applyProtection="1">
      <alignment horizontal="center"/>
      <protection locked="0"/>
    </xf>
    <xf numFmtId="170" fontId="12" fillId="2" borderId="2" xfId="0" applyNumberFormat="1" applyFont="1" applyFill="1" applyBorder="1" applyAlignment="1" applyProtection="1">
      <alignment horizontal="center"/>
      <protection locked="0"/>
    </xf>
    <xf numFmtId="14" fontId="13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14" fontId="60" fillId="2" borderId="25" xfId="0" applyNumberFormat="1" applyFont="1" applyFill="1" applyBorder="1" applyAlignment="1" applyProtection="1">
      <alignment vertical="center"/>
      <protection locked="0"/>
    </xf>
    <xf numFmtId="14" fontId="60" fillId="0" borderId="25" xfId="0" applyNumberFormat="1" applyFont="1" applyBorder="1" applyProtection="1">
      <protection locked="0"/>
    </xf>
    <xf numFmtId="14" fontId="60" fillId="2" borderId="41" xfId="0" applyNumberFormat="1" applyFont="1" applyFill="1" applyBorder="1" applyAlignment="1" applyProtection="1">
      <alignment vertical="center"/>
      <protection locked="0"/>
    </xf>
    <xf numFmtId="3" fontId="60" fillId="4" borderId="36" xfId="2" applyNumberFormat="1" applyFont="1" applyFill="1" applyBorder="1" applyAlignment="1" applyProtection="1">
      <alignment horizontal="center" vertical="center"/>
      <protection locked="0"/>
    </xf>
    <xf numFmtId="0" fontId="60" fillId="4" borderId="35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170" fontId="60" fillId="4" borderId="36" xfId="2" applyNumberFormat="1" applyFont="1" applyFill="1" applyBorder="1" applyAlignment="1" applyProtection="1">
      <alignment horizontal="center" vertical="center"/>
      <protection locked="0"/>
    </xf>
    <xf numFmtId="3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9" xfId="0" applyFont="1" applyFill="1" applyBorder="1" applyAlignment="1" applyProtection="1">
      <alignment horizontal="left" vertical="center"/>
      <protection locked="0"/>
    </xf>
    <xf numFmtId="0" fontId="60" fillId="4" borderId="33" xfId="0" applyFont="1" applyFill="1" applyBorder="1" applyAlignment="1" applyProtection="1">
      <alignment horizontal="left" vertical="center"/>
      <protection locked="0"/>
    </xf>
    <xf numFmtId="0" fontId="60" fillId="4" borderId="41" xfId="0" applyFont="1" applyFill="1" applyBorder="1" applyAlignment="1">
      <alignment horizontal="left" vertical="center" wrapText="1"/>
    </xf>
    <xf numFmtId="0" fontId="60" fillId="4" borderId="0" xfId="0" applyFont="1" applyFill="1" applyAlignment="1">
      <alignment horizontal="left" vertical="center" wrapText="1"/>
    </xf>
    <xf numFmtId="0" fontId="70" fillId="4" borderId="34" xfId="0" applyFont="1" applyFill="1" applyBorder="1" applyAlignment="1">
      <alignment horizontal="center" vertical="center"/>
    </xf>
    <xf numFmtId="0" fontId="70" fillId="0" borderId="34" xfId="0" applyFont="1" applyBorder="1"/>
    <xf numFmtId="0" fontId="70" fillId="0" borderId="0" xfId="0" applyFont="1"/>
    <xf numFmtId="0" fontId="8" fillId="2" borderId="0" xfId="0" applyFont="1" applyFill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60" fillId="0" borderId="6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left" wrapText="1"/>
    </xf>
    <xf numFmtId="0" fontId="60" fillId="0" borderId="53" xfId="0" applyFont="1" applyBorder="1" applyAlignment="1">
      <alignment horizontal="left" wrapText="1"/>
    </xf>
    <xf numFmtId="0" fontId="60" fillId="0" borderId="54" xfId="0" applyFont="1" applyBorder="1" applyAlignment="1">
      <alignment horizontal="left" wrapText="1"/>
    </xf>
    <xf numFmtId="0" fontId="60" fillId="0" borderId="55" xfId="0" applyFont="1" applyBorder="1" applyAlignment="1">
      <alignment horizontal="left" wrapText="1"/>
    </xf>
    <xf numFmtId="0" fontId="60" fillId="0" borderId="56" xfId="0" applyFont="1" applyBorder="1" applyAlignment="1">
      <alignment horizontal="left" wrapText="1"/>
    </xf>
    <xf numFmtId="0" fontId="60" fillId="0" borderId="57" xfId="0" applyFont="1" applyBorder="1" applyAlignment="1">
      <alignment horizontal="left" wrapText="1"/>
    </xf>
    <xf numFmtId="167" fontId="60" fillId="2" borderId="30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173" fontId="60" fillId="2" borderId="32" xfId="0" applyNumberFormat="1" applyFont="1" applyFill="1" applyBorder="1" applyAlignment="1" applyProtection="1">
      <alignment vertical="center"/>
      <protection locked="0"/>
    </xf>
    <xf numFmtId="165" fontId="60" fillId="4" borderId="32" xfId="0" applyNumberFormat="1" applyFont="1" applyFill="1" applyBorder="1" applyAlignment="1">
      <alignment horizontal="center" vertical="center"/>
    </xf>
    <xf numFmtId="173" fontId="60" fillId="5" borderId="32" xfId="0" applyNumberFormat="1" applyFont="1" applyFill="1" applyBorder="1" applyAlignment="1">
      <alignment horizontal="center" vertical="center"/>
    </xf>
    <xf numFmtId="173" fontId="60" fillId="2" borderId="32" xfId="0" applyNumberFormat="1" applyFont="1" applyFill="1" applyBorder="1" applyAlignment="1">
      <alignment horizontal="left" vertical="center" indent="6"/>
    </xf>
    <xf numFmtId="0" fontId="60" fillId="4" borderId="46" xfId="0" applyFont="1" applyFill="1" applyBorder="1" applyAlignment="1">
      <alignment horizontal="center" vertical="center"/>
    </xf>
    <xf numFmtId="167" fontId="60" fillId="2" borderId="32" xfId="0" applyNumberFormat="1" applyFont="1" applyFill="1" applyBorder="1" applyAlignment="1" applyProtection="1">
      <alignment horizontal="center" vertical="center"/>
      <protection locked="0"/>
    </xf>
    <xf numFmtId="173" fontId="60" fillId="5" borderId="31" xfId="0" applyNumberFormat="1" applyFont="1" applyFill="1" applyBorder="1" applyAlignment="1">
      <alignment vertical="center"/>
    </xf>
    <xf numFmtId="173" fontId="60" fillId="5" borderId="31" xfId="0" applyNumberFormat="1" applyFont="1" applyFill="1" applyBorder="1"/>
    <xf numFmtId="0" fontId="2" fillId="7" borderId="0" xfId="0" applyFont="1" applyFill="1" applyAlignment="1" applyProtection="1">
      <alignment horizontal="center" vertical="center"/>
      <protection locked="0"/>
    </xf>
    <xf numFmtId="0" fontId="60" fillId="4" borderId="42" xfId="0" applyFont="1" applyFill="1" applyBorder="1" applyAlignment="1" applyProtection="1">
      <alignment horizontal="left" vertical="top" wrapText="1"/>
      <protection locked="0"/>
    </xf>
    <xf numFmtId="0" fontId="60" fillId="4" borderId="41" xfId="0" applyFont="1" applyFill="1" applyBorder="1" applyAlignment="1" applyProtection="1">
      <alignment horizontal="left" vertical="top" wrapText="1"/>
      <protection locked="0"/>
    </xf>
    <xf numFmtId="0" fontId="60" fillId="4" borderId="43" xfId="0" applyFont="1" applyFill="1" applyBorder="1" applyAlignment="1" applyProtection="1">
      <alignment horizontal="left" vertical="top" wrapText="1"/>
      <protection locked="0"/>
    </xf>
    <xf numFmtId="0" fontId="60" fillId="4" borderId="44" xfId="0" applyFont="1" applyFill="1" applyBorder="1" applyAlignment="1" applyProtection="1">
      <alignment horizontal="left" vertical="top" wrapText="1"/>
      <protection locked="0"/>
    </xf>
    <xf numFmtId="0" fontId="60" fillId="4" borderId="25" xfId="0" applyFont="1" applyFill="1" applyBorder="1" applyAlignment="1" applyProtection="1">
      <alignment horizontal="left" vertical="top" wrapText="1"/>
      <protection locked="0"/>
    </xf>
    <xf numFmtId="0" fontId="60" fillId="4" borderId="45" xfId="0" applyFont="1" applyFill="1" applyBorder="1" applyAlignment="1" applyProtection="1">
      <alignment horizontal="left" vertical="top" wrapText="1"/>
      <protection locked="0"/>
    </xf>
    <xf numFmtId="0" fontId="60" fillId="0" borderId="25" xfId="0" applyFont="1" applyBorder="1" applyAlignment="1">
      <alignment horizontal="center" vertical="center"/>
    </xf>
    <xf numFmtId="0" fontId="61" fillId="2" borderId="0" xfId="0" applyFont="1" applyFill="1" applyAlignment="1">
      <alignment horizontal="left" vertical="center"/>
    </xf>
    <xf numFmtId="0" fontId="60" fillId="4" borderId="29" xfId="0" applyFont="1" applyFill="1" applyBorder="1" applyAlignment="1" applyProtection="1">
      <alignment horizontal="left" vertical="center"/>
      <protection locked="0"/>
    </xf>
    <xf numFmtId="0" fontId="60" fillId="4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60" fillId="4" borderId="36" xfId="0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174" fontId="60" fillId="4" borderId="36" xfId="2" applyNumberFormat="1" applyFont="1" applyFill="1" applyBorder="1" applyAlignment="1" applyProtection="1">
      <alignment horizontal="center" vertical="center"/>
      <protection locked="0"/>
    </xf>
    <xf numFmtId="174" fontId="8" fillId="4" borderId="36" xfId="0" applyNumberFormat="1" applyFont="1" applyFill="1" applyBorder="1" applyAlignment="1" applyProtection="1">
      <alignment horizontal="center" vertical="center"/>
      <protection locked="0"/>
    </xf>
    <xf numFmtId="49" fontId="60" fillId="4" borderId="29" xfId="0" applyNumberFormat="1" applyFont="1" applyFill="1" applyBorder="1" applyAlignment="1" applyProtection="1">
      <alignment horizontal="left" vertical="center"/>
      <protection locked="0"/>
    </xf>
    <xf numFmtId="170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7" xfId="1" applyFont="1" applyFill="1" applyBorder="1" applyAlignment="1" applyProtection="1">
      <alignment horizontal="left" vertical="center"/>
      <protection locked="0"/>
    </xf>
    <xf numFmtId="9" fontId="60" fillId="4" borderId="36" xfId="3" applyFont="1" applyFill="1" applyBorder="1" applyAlignment="1" applyProtection="1">
      <alignment horizontal="center" vertical="center"/>
    </xf>
    <xf numFmtId="9" fontId="8" fillId="4" borderId="36" xfId="3" applyFont="1" applyFill="1" applyBorder="1" applyAlignment="1" applyProtection="1">
      <alignment horizontal="center" vertical="center"/>
    </xf>
    <xf numFmtId="165" fontId="60" fillId="4" borderId="36" xfId="0" applyNumberFormat="1" applyFont="1" applyFill="1" applyBorder="1" applyAlignment="1" applyProtection="1">
      <alignment horizontal="center" vertical="center"/>
      <protection locked="0"/>
    </xf>
    <xf numFmtId="165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2" borderId="52" xfId="0" applyFont="1" applyFill="1" applyBorder="1" applyAlignment="1">
      <alignment horizontal="left" vertical="top" wrapText="1"/>
    </xf>
    <xf numFmtId="0" fontId="60" fillId="2" borderId="53" xfId="0" applyFont="1" applyFill="1" applyBorder="1" applyAlignment="1">
      <alignment horizontal="left" vertical="top" wrapText="1"/>
    </xf>
    <xf numFmtId="0" fontId="60" fillId="2" borderId="54" xfId="0" applyFont="1" applyFill="1" applyBorder="1" applyAlignment="1">
      <alignment horizontal="left" vertical="top" wrapText="1"/>
    </xf>
    <xf numFmtId="0" fontId="60" fillId="2" borderId="58" xfId="0" applyFont="1" applyFill="1" applyBorder="1" applyAlignment="1">
      <alignment horizontal="left" vertical="top" wrapText="1"/>
    </xf>
    <xf numFmtId="0" fontId="60" fillId="2" borderId="0" xfId="0" applyFont="1" applyFill="1" applyAlignment="1">
      <alignment horizontal="left" vertical="top" wrapText="1"/>
    </xf>
    <xf numFmtId="0" fontId="60" fillId="2" borderId="59" xfId="0" applyFont="1" applyFill="1" applyBorder="1" applyAlignment="1">
      <alignment horizontal="left" vertical="top" wrapText="1"/>
    </xf>
    <xf numFmtId="0" fontId="17" fillId="4" borderId="55" xfId="0" applyFont="1" applyFill="1" applyBorder="1" applyAlignment="1">
      <alignment horizontal="center" wrapText="1"/>
    </xf>
    <xf numFmtId="0" fontId="17" fillId="4" borderId="56" xfId="0" applyFont="1" applyFill="1" applyBorder="1" applyAlignment="1">
      <alignment horizontal="center" wrapText="1"/>
    </xf>
    <xf numFmtId="0" fontId="17" fillId="4" borderId="57" xfId="0" applyFont="1" applyFill="1" applyBorder="1" applyAlignment="1">
      <alignment horizontal="center" wrapText="1"/>
    </xf>
    <xf numFmtId="0" fontId="60" fillId="2" borderId="28" xfId="0" applyFont="1" applyFill="1" applyBorder="1" applyAlignment="1" applyProtection="1">
      <alignment vertical="center"/>
      <protection locked="0"/>
    </xf>
    <xf numFmtId="0" fontId="60" fillId="2" borderId="41" xfId="0" applyFont="1" applyFill="1" applyBorder="1" applyAlignment="1" applyProtection="1">
      <alignment vertical="center"/>
      <protection locked="0"/>
    </xf>
    <xf numFmtId="0" fontId="60" fillId="2" borderId="48" xfId="0" applyFont="1" applyFill="1" applyBorder="1" applyAlignment="1" applyProtection="1">
      <alignment vertical="center"/>
      <protection locked="0"/>
    </xf>
    <xf numFmtId="172" fontId="60" fillId="2" borderId="0" xfId="2" applyNumberFormat="1" applyFont="1" applyFill="1" applyAlignment="1">
      <alignment vertical="center"/>
    </xf>
    <xf numFmtId="172" fontId="60" fillId="0" borderId="0" xfId="2" applyNumberFormat="1" applyFont="1"/>
    <xf numFmtId="0" fontId="60" fillId="2" borderId="0" xfId="0" applyFont="1" applyFill="1" applyAlignment="1">
      <alignment vertical="center"/>
    </xf>
    <xf numFmtId="0" fontId="60" fillId="4" borderId="25" xfId="0" applyFont="1" applyFill="1" applyBorder="1" applyAlignment="1">
      <alignment vertical="center"/>
    </xf>
    <xf numFmtId="172" fontId="60" fillId="2" borderId="28" xfId="2" applyNumberFormat="1" applyFont="1" applyFill="1" applyBorder="1" applyAlignment="1" applyProtection="1">
      <alignment vertical="center"/>
      <protection locked="0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0"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F9FBFD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12700</xdr:rowOff>
    </xdr:from>
    <xdr:to>
      <xdr:col>3</xdr:col>
      <xdr:colOff>176892</xdr:colOff>
      <xdr:row>5</xdr:row>
      <xdr:rowOff>38542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307975"/>
          <a:ext cx="1116692" cy="123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</xdr:row>
          <xdr:rowOff>9525</xdr:rowOff>
        </xdr:from>
        <xdr:to>
          <xdr:col>1</xdr:col>
          <xdr:colOff>790575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7</xdr:col>
      <xdr:colOff>53340</xdr:colOff>
      <xdr:row>2</xdr:row>
      <xdr:rowOff>206725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37947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osell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uxurymortgagewholesale.net/PageContent.aspx?PageID=54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92"/>
  <sheetViews>
    <sheetView topLeftCell="A46" zoomScale="55" zoomScaleNormal="55" zoomScaleSheetLayoutView="55" zoomScalePageLayoutView="55" workbookViewId="0">
      <selection activeCell="AD17" sqref="AD17"/>
    </sheetView>
  </sheetViews>
  <sheetFormatPr defaultColWidth="9.140625" defaultRowHeight="12.75" x14ac:dyDescent="0.2"/>
  <cols>
    <col min="1" max="1" width="3.42578125" style="9" customWidth="1"/>
    <col min="2" max="2" width="7.85546875" style="9" customWidth="1"/>
    <col min="3" max="15" width="7.85546875" style="1" customWidth="1"/>
    <col min="16" max="16" width="7.85546875" style="9" customWidth="1"/>
    <col min="17" max="17" width="10.5703125" style="130" customWidth="1"/>
    <col min="18" max="18" width="10.85546875" style="9" customWidth="1"/>
    <col min="19" max="19" width="5.42578125" style="133" customWidth="1"/>
    <col min="20" max="20" width="10.85546875" style="9" customWidth="1"/>
    <col min="21" max="21" width="5.42578125" style="130" customWidth="1"/>
    <col min="22" max="22" width="10.85546875" style="9" customWidth="1"/>
    <col min="23" max="23" width="4.7109375" style="9" customWidth="1"/>
    <col min="24" max="24" width="2.7109375" style="9" customWidth="1"/>
    <col min="25" max="25" width="6.28515625" style="9" customWidth="1"/>
    <col min="26" max="16384" width="9.140625" style="9"/>
  </cols>
  <sheetData>
    <row r="1" spans="1:30" ht="23.25" customHeight="1" x14ac:dyDescent="0.2">
      <c r="A1" s="103"/>
      <c r="B1" s="8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4"/>
      <c r="Q1" s="128"/>
      <c r="R1" s="84"/>
      <c r="S1" s="128"/>
      <c r="T1" s="84"/>
      <c r="U1" s="128"/>
      <c r="V1" s="84"/>
      <c r="W1" s="84"/>
      <c r="X1" s="85"/>
    </row>
    <row r="2" spans="1:30" ht="25.5" customHeight="1" x14ac:dyDescent="0.4">
      <c r="A2" s="97"/>
      <c r="B2" s="28"/>
      <c r="E2" s="401" t="s">
        <v>152</v>
      </c>
      <c r="F2" s="401"/>
      <c r="G2" s="401"/>
      <c r="H2" s="401"/>
      <c r="I2" s="401"/>
      <c r="J2" s="401"/>
      <c r="K2" s="401"/>
      <c r="L2" s="401"/>
      <c r="M2" s="87"/>
      <c r="N2" s="90"/>
      <c r="O2" s="91"/>
      <c r="P2" s="91"/>
      <c r="S2" s="135"/>
      <c r="T2" s="136"/>
      <c r="U2" s="135"/>
      <c r="V2" s="167" t="s">
        <v>154</v>
      </c>
      <c r="X2" s="86"/>
    </row>
    <row r="3" spans="1:30" ht="23.25" customHeight="1" x14ac:dyDescent="0.5">
      <c r="A3" s="97"/>
      <c r="B3" s="69"/>
      <c r="E3" s="401"/>
      <c r="F3" s="401"/>
      <c r="G3" s="401"/>
      <c r="H3" s="401"/>
      <c r="I3" s="401"/>
      <c r="J3" s="401"/>
      <c r="K3" s="401"/>
      <c r="L3" s="401"/>
      <c r="M3" s="93"/>
      <c r="N3" s="92"/>
      <c r="O3" s="94"/>
      <c r="P3" s="91"/>
      <c r="Q3" s="166"/>
      <c r="S3" s="130"/>
      <c r="V3" s="168" t="s">
        <v>220</v>
      </c>
      <c r="X3" s="86"/>
    </row>
    <row r="4" spans="1:30" ht="23.25" customHeight="1" x14ac:dyDescent="0.3">
      <c r="A4" s="97"/>
      <c r="B4" s="69"/>
      <c r="E4" s="124" t="s">
        <v>204</v>
      </c>
      <c r="F4" s="92"/>
      <c r="G4" s="88"/>
      <c r="H4" s="89"/>
      <c r="I4" s="95"/>
      <c r="J4" s="95"/>
      <c r="K4" s="95"/>
      <c r="L4" s="95"/>
      <c r="N4" s="95"/>
      <c r="O4" s="96"/>
      <c r="P4" s="91"/>
      <c r="Q4" s="129"/>
      <c r="S4" s="130"/>
      <c r="X4" s="86"/>
    </row>
    <row r="5" spans="1:30" ht="23.25" customHeight="1" x14ac:dyDescent="0.25">
      <c r="A5" s="97"/>
      <c r="B5" s="69"/>
      <c r="D5" s="81"/>
      <c r="E5" s="81"/>
      <c r="F5" s="81"/>
      <c r="G5" s="69"/>
      <c r="I5" s="82"/>
      <c r="J5" s="82"/>
      <c r="K5" s="82"/>
      <c r="L5" s="82"/>
      <c r="M5" s="82"/>
      <c r="N5" s="82"/>
      <c r="O5" s="22"/>
      <c r="S5" s="130"/>
      <c r="X5" s="86"/>
    </row>
    <row r="6" spans="1:30" ht="23.25" customHeight="1" x14ac:dyDescent="0.25">
      <c r="A6" s="97"/>
      <c r="B6" s="69"/>
      <c r="D6" s="81"/>
      <c r="F6" s="81"/>
      <c r="G6" s="69"/>
      <c r="I6" s="82"/>
      <c r="J6" s="82"/>
      <c r="K6" s="82"/>
      <c r="L6" s="82"/>
      <c r="M6" s="82"/>
      <c r="N6" s="82"/>
      <c r="O6" s="22"/>
      <c r="S6" s="130"/>
      <c r="X6" s="86"/>
    </row>
    <row r="7" spans="1:30" ht="23.25" customHeight="1" x14ac:dyDescent="0.25">
      <c r="A7" s="97"/>
      <c r="B7" s="69"/>
      <c r="D7" s="81"/>
      <c r="E7" s="125" t="str">
        <f>VLOOKUP(V2,'Table Key'!F5:H8,2,FALSE)</f>
        <v xml:space="preserve">Complete registration form and upload to LMC Lender Connect </v>
      </c>
      <c r="F7" s="81"/>
      <c r="G7" s="69"/>
      <c r="I7" s="82"/>
      <c r="J7" s="82"/>
      <c r="K7" s="82"/>
      <c r="L7" s="82"/>
      <c r="M7" s="82"/>
      <c r="N7" s="82"/>
      <c r="O7" s="22"/>
      <c r="S7" s="130"/>
      <c r="X7" s="86"/>
    </row>
    <row r="8" spans="1:30" ht="23.25" customHeight="1" x14ac:dyDescent="0.35">
      <c r="A8" s="97"/>
      <c r="B8" s="69"/>
      <c r="D8" s="81"/>
      <c r="E8" s="126" t="str">
        <f>VLOOKUP(V2,'Table Key'!F5:H8,3,FALSE)</f>
        <v>-</v>
      </c>
      <c r="F8" s="81"/>
      <c r="G8" s="69"/>
      <c r="I8" s="82"/>
      <c r="J8" s="82"/>
      <c r="K8" s="82"/>
      <c r="L8" s="82"/>
      <c r="M8" s="82"/>
      <c r="N8" s="82"/>
      <c r="O8" s="22"/>
      <c r="S8" s="130"/>
      <c r="X8" s="86"/>
    </row>
    <row r="9" spans="1:30" ht="23.25" customHeight="1" x14ac:dyDescent="0.25">
      <c r="A9" s="97"/>
      <c r="B9" s="69"/>
      <c r="D9" s="81"/>
      <c r="E9" s="81"/>
      <c r="F9" s="81"/>
      <c r="G9" s="69"/>
      <c r="I9" s="82"/>
      <c r="J9" s="82"/>
      <c r="K9" s="82"/>
      <c r="L9" s="82"/>
      <c r="M9" s="82"/>
      <c r="N9" s="82"/>
      <c r="O9" s="22"/>
      <c r="S9" s="130"/>
      <c r="X9" s="86"/>
    </row>
    <row r="10" spans="1:30" ht="23.25" customHeight="1" x14ac:dyDescent="0.25">
      <c r="A10" s="97"/>
      <c r="B10" s="170"/>
      <c r="C10" s="171"/>
      <c r="D10" s="172"/>
      <c r="E10" s="172"/>
      <c r="F10" s="172"/>
      <c r="G10" s="170"/>
      <c r="H10" s="171"/>
      <c r="I10" s="172"/>
      <c r="J10" s="172"/>
      <c r="K10" s="172"/>
      <c r="L10" s="172"/>
      <c r="M10" s="172"/>
      <c r="N10" s="172"/>
      <c r="O10" s="173"/>
      <c r="P10" s="174"/>
      <c r="Q10" s="175"/>
      <c r="R10" s="174"/>
      <c r="S10" s="175"/>
      <c r="T10" s="174"/>
      <c r="U10" s="175"/>
      <c r="V10" s="174"/>
      <c r="X10" s="86"/>
      <c r="AD10" s="33"/>
    </row>
    <row r="11" spans="1:30" ht="23.25" customHeight="1" x14ac:dyDescent="0.35">
      <c r="A11" s="102"/>
      <c r="B11" s="176" t="s">
        <v>158</v>
      </c>
      <c r="C11" s="177"/>
      <c r="D11" s="178"/>
      <c r="E11" s="178"/>
      <c r="F11" s="178"/>
      <c r="G11" s="179"/>
      <c r="H11" s="177"/>
      <c r="I11" s="178"/>
      <c r="J11" s="180"/>
      <c r="K11" s="180"/>
      <c r="L11" s="180"/>
      <c r="M11" s="145"/>
      <c r="N11" s="181" t="s">
        <v>163</v>
      </c>
      <c r="O11" s="182"/>
      <c r="P11" s="180"/>
      <c r="Q11" s="183"/>
      <c r="R11" s="184"/>
      <c r="S11" s="183"/>
      <c r="T11" s="184"/>
      <c r="U11" s="183"/>
      <c r="V11" s="184"/>
      <c r="W11" s="127"/>
      <c r="X11" s="110"/>
    </row>
    <row r="12" spans="1:30" ht="27.75" customHeight="1" x14ac:dyDescent="0.35">
      <c r="A12" s="102"/>
      <c r="B12" s="142" t="s">
        <v>159</v>
      </c>
      <c r="C12" s="153"/>
      <c r="D12" s="185"/>
      <c r="E12" s="185"/>
      <c r="F12" s="394" t="s">
        <v>208</v>
      </c>
      <c r="G12" s="394"/>
      <c r="H12" s="394"/>
      <c r="I12" s="394"/>
      <c r="J12" s="394"/>
      <c r="K12" s="394"/>
      <c r="L12" s="186"/>
      <c r="M12" s="145"/>
      <c r="N12" s="148" t="s">
        <v>164</v>
      </c>
      <c r="O12" s="145"/>
      <c r="P12" s="153"/>
      <c r="Q12" s="147"/>
      <c r="R12" s="395" t="s">
        <v>41</v>
      </c>
      <c r="S12" s="396"/>
      <c r="T12" s="396"/>
      <c r="U12" s="396"/>
      <c r="V12" s="396"/>
      <c r="W12" s="100"/>
      <c r="X12" s="110"/>
    </row>
    <row r="13" spans="1:30" ht="27.75" customHeight="1" x14ac:dyDescent="0.35">
      <c r="A13" s="102"/>
      <c r="B13" s="147" t="s">
        <v>161</v>
      </c>
      <c r="C13" s="153"/>
      <c r="D13" s="153"/>
      <c r="E13" s="153"/>
      <c r="F13" s="397" t="s">
        <v>209</v>
      </c>
      <c r="G13" s="397"/>
      <c r="H13" s="397"/>
      <c r="I13" s="397"/>
      <c r="J13" s="397"/>
      <c r="K13" s="397"/>
      <c r="L13" s="186"/>
      <c r="M13" s="145"/>
      <c r="N13" s="148" t="s">
        <v>10</v>
      </c>
      <c r="O13" s="145"/>
      <c r="P13" s="153"/>
      <c r="Q13" s="147"/>
      <c r="R13" s="392" t="s">
        <v>36</v>
      </c>
      <c r="S13" s="393"/>
      <c r="T13" s="393"/>
      <c r="U13" s="393"/>
      <c r="V13" s="393"/>
      <c r="W13" s="100"/>
      <c r="X13" s="110"/>
    </row>
    <row r="14" spans="1:30" ht="27.75" customHeight="1" x14ac:dyDescent="0.35">
      <c r="A14" s="102"/>
      <c r="B14" s="147" t="s">
        <v>210</v>
      </c>
      <c r="C14" s="153"/>
      <c r="D14" s="185"/>
      <c r="E14" s="185"/>
      <c r="F14" s="397" t="s">
        <v>211</v>
      </c>
      <c r="G14" s="397"/>
      <c r="H14" s="397"/>
      <c r="I14" s="397"/>
      <c r="J14" s="397"/>
      <c r="K14" s="397"/>
      <c r="L14" s="186"/>
      <c r="M14" s="145"/>
      <c r="N14" s="153" t="s">
        <v>8</v>
      </c>
      <c r="O14" s="145"/>
      <c r="P14" s="153"/>
      <c r="Q14" s="147"/>
      <c r="R14" s="402">
        <v>1500000</v>
      </c>
      <c r="S14" s="393"/>
      <c r="T14" s="393"/>
      <c r="U14" s="164"/>
      <c r="V14" s="164"/>
      <c r="W14" s="100"/>
      <c r="X14" s="110"/>
    </row>
    <row r="15" spans="1:30" ht="27.75" customHeight="1" x14ac:dyDescent="0.35">
      <c r="A15" s="102"/>
      <c r="B15" s="142" t="s">
        <v>216</v>
      </c>
      <c r="C15" s="153"/>
      <c r="D15" s="153"/>
      <c r="E15" s="153"/>
      <c r="F15" s="397" t="s">
        <v>212</v>
      </c>
      <c r="G15" s="397"/>
      <c r="H15" s="397"/>
      <c r="I15" s="397"/>
      <c r="J15" s="397"/>
      <c r="K15" s="397"/>
      <c r="L15" s="186"/>
      <c r="M15" s="145"/>
      <c r="N15" s="148" t="s">
        <v>165</v>
      </c>
      <c r="O15" s="145"/>
      <c r="P15" s="153"/>
      <c r="Q15" s="147"/>
      <c r="R15" s="403">
        <v>80</v>
      </c>
      <c r="S15" s="404"/>
      <c r="T15" s="165" t="s">
        <v>217</v>
      </c>
      <c r="U15" s="405">
        <v>80</v>
      </c>
      <c r="V15" s="405"/>
      <c r="W15" s="100"/>
      <c r="X15" s="110"/>
    </row>
    <row r="16" spans="1:30" ht="27.75" customHeight="1" x14ac:dyDescent="0.35">
      <c r="A16" s="102"/>
      <c r="B16" s="142" t="s">
        <v>160</v>
      </c>
      <c r="C16" s="153"/>
      <c r="D16" s="185"/>
      <c r="E16" s="185"/>
      <c r="F16" s="397" t="s">
        <v>213</v>
      </c>
      <c r="G16" s="397"/>
      <c r="H16" s="397"/>
      <c r="I16" s="397"/>
      <c r="J16" s="397"/>
      <c r="K16" s="397"/>
      <c r="L16" s="186"/>
      <c r="M16" s="145"/>
      <c r="N16" s="153" t="s">
        <v>170</v>
      </c>
      <c r="O16" s="145"/>
      <c r="P16" s="153"/>
      <c r="Q16" s="147"/>
      <c r="R16" s="406" t="s">
        <v>97</v>
      </c>
      <c r="S16" s="393"/>
      <c r="T16" s="393"/>
      <c r="U16" s="393"/>
      <c r="V16" s="393"/>
      <c r="W16" s="100"/>
      <c r="X16" s="110"/>
    </row>
    <row r="17" spans="1:24" ht="27.75" customHeight="1" x14ac:dyDescent="0.35">
      <c r="A17" s="102"/>
      <c r="B17" s="142" t="s">
        <v>162</v>
      </c>
      <c r="C17" s="153"/>
      <c r="D17" s="185"/>
      <c r="E17" s="185"/>
      <c r="F17" s="400" t="s">
        <v>214</v>
      </c>
      <c r="G17" s="400"/>
      <c r="H17" s="400"/>
      <c r="I17" s="400"/>
      <c r="J17" s="400"/>
      <c r="K17" s="400"/>
      <c r="L17" s="186"/>
      <c r="M17" s="145"/>
      <c r="N17" s="142" t="s">
        <v>166</v>
      </c>
      <c r="O17" s="145"/>
      <c r="P17" s="142"/>
      <c r="Q17" s="147"/>
      <c r="R17" s="392" t="s">
        <v>219</v>
      </c>
      <c r="S17" s="392"/>
      <c r="T17" s="392"/>
      <c r="U17" s="392"/>
      <c r="V17" s="392"/>
      <c r="W17" s="100"/>
      <c r="X17" s="110"/>
    </row>
    <row r="18" spans="1:24" ht="27.75" customHeight="1" x14ac:dyDescent="0.35">
      <c r="A18" s="102"/>
      <c r="B18" s="142"/>
      <c r="C18" s="142"/>
      <c r="D18" s="142"/>
      <c r="E18" s="142"/>
      <c r="F18" s="142"/>
      <c r="G18" s="142"/>
      <c r="H18" s="142"/>
      <c r="I18" s="142"/>
      <c r="J18" s="139"/>
      <c r="K18" s="139"/>
      <c r="L18" s="139"/>
      <c r="M18" s="145"/>
      <c r="N18" s="148" t="s">
        <v>175</v>
      </c>
      <c r="O18" s="145"/>
      <c r="P18" s="144"/>
      <c r="Q18" s="147"/>
      <c r="R18" s="392"/>
      <c r="S18" s="393"/>
      <c r="T18" s="393"/>
      <c r="U18" s="393"/>
      <c r="V18" s="393"/>
      <c r="W18" s="100"/>
      <c r="X18" s="110"/>
    </row>
    <row r="19" spans="1:24" ht="23.25" customHeight="1" x14ac:dyDescent="0.35">
      <c r="A19" s="102"/>
      <c r="B19" s="139"/>
      <c r="C19" s="142"/>
      <c r="D19" s="142"/>
      <c r="E19" s="142"/>
      <c r="F19" s="142"/>
      <c r="G19" s="142"/>
      <c r="H19" s="142"/>
      <c r="I19" s="142"/>
      <c r="J19" s="139"/>
      <c r="K19" s="139"/>
      <c r="L19" s="139"/>
      <c r="M19" s="145"/>
      <c r="N19" s="144"/>
      <c r="O19" s="145"/>
      <c r="P19" s="142"/>
      <c r="Q19" s="147"/>
      <c r="R19" s="187"/>
      <c r="S19" s="187"/>
      <c r="T19" s="187"/>
      <c r="U19" s="187"/>
      <c r="V19" s="187"/>
      <c r="W19" s="100"/>
      <c r="X19" s="110"/>
    </row>
    <row r="20" spans="1:24" ht="23.25" customHeight="1" x14ac:dyDescent="0.35">
      <c r="A20" s="102"/>
      <c r="B20" s="176" t="s">
        <v>167</v>
      </c>
      <c r="C20" s="177"/>
      <c r="D20" s="179"/>
      <c r="E20" s="179"/>
      <c r="F20" s="179"/>
      <c r="G20" s="179"/>
      <c r="H20" s="179"/>
      <c r="I20" s="188"/>
      <c r="J20" s="189"/>
      <c r="K20" s="189"/>
      <c r="L20" s="189"/>
      <c r="M20" s="145"/>
      <c r="N20" s="176" t="s">
        <v>174</v>
      </c>
      <c r="O20" s="182"/>
      <c r="P20" s="177"/>
      <c r="Q20" s="183"/>
      <c r="R20" s="190"/>
      <c r="S20" s="190"/>
      <c r="T20" s="190"/>
      <c r="U20" s="190"/>
      <c r="V20" s="190"/>
      <c r="W20" s="127"/>
      <c r="X20" s="110"/>
    </row>
    <row r="21" spans="1:24" ht="26.25" customHeight="1" x14ac:dyDescent="0.35">
      <c r="A21" s="102"/>
      <c r="B21" s="142" t="s">
        <v>168</v>
      </c>
      <c r="C21" s="142"/>
      <c r="D21" s="142"/>
      <c r="E21" s="142"/>
      <c r="F21" s="394"/>
      <c r="G21" s="394"/>
      <c r="H21" s="394"/>
      <c r="I21" s="394"/>
      <c r="J21" s="394"/>
      <c r="K21" s="394"/>
      <c r="L21" s="139"/>
      <c r="M21" s="145"/>
      <c r="N21" s="148" t="s">
        <v>172</v>
      </c>
      <c r="O21" s="145"/>
      <c r="P21" s="139"/>
      <c r="Q21" s="147"/>
      <c r="R21" s="395"/>
      <c r="S21" s="396"/>
      <c r="T21" s="396"/>
      <c r="U21" s="396"/>
      <c r="V21" s="396"/>
      <c r="W21" s="100"/>
      <c r="X21" s="110"/>
    </row>
    <row r="22" spans="1:24" ht="26.25" customHeight="1" x14ac:dyDescent="0.35">
      <c r="A22" s="97"/>
      <c r="B22" s="147" t="s">
        <v>173</v>
      </c>
      <c r="C22" s="191"/>
      <c r="D22" s="192"/>
      <c r="E22" s="192"/>
      <c r="F22" s="397"/>
      <c r="G22" s="397"/>
      <c r="H22" s="397"/>
      <c r="I22" s="397"/>
      <c r="J22" s="397"/>
      <c r="K22" s="397"/>
      <c r="L22" s="186"/>
      <c r="M22" s="145"/>
      <c r="N22" s="154" t="s">
        <v>171</v>
      </c>
      <c r="O22" s="145"/>
      <c r="P22" s="155"/>
      <c r="Q22" s="147"/>
      <c r="R22" s="392"/>
      <c r="S22" s="393"/>
      <c r="T22" s="393"/>
      <c r="U22" s="393"/>
      <c r="V22" s="393"/>
      <c r="W22" s="100"/>
      <c r="X22" s="110"/>
    </row>
    <row r="23" spans="1:24" ht="26.25" customHeight="1" x14ac:dyDescent="0.35">
      <c r="A23" s="97"/>
      <c r="B23" s="147" t="s">
        <v>201</v>
      </c>
      <c r="C23" s="146"/>
      <c r="D23" s="192"/>
      <c r="E23" s="192"/>
      <c r="F23" s="397"/>
      <c r="G23" s="397"/>
      <c r="H23" s="397"/>
      <c r="I23" s="397"/>
      <c r="J23" s="397"/>
      <c r="K23" s="397"/>
      <c r="L23" s="186"/>
      <c r="M23" s="145"/>
      <c r="N23" s="153" t="s">
        <v>9</v>
      </c>
      <c r="O23" s="145"/>
      <c r="P23" s="144"/>
      <c r="Q23" s="147"/>
      <c r="R23" s="392" t="s">
        <v>28</v>
      </c>
      <c r="S23" s="393"/>
      <c r="T23" s="393"/>
      <c r="U23" s="393"/>
      <c r="V23" s="393"/>
      <c r="W23" s="100"/>
      <c r="X23" s="110"/>
    </row>
    <row r="24" spans="1:24" ht="26.25" customHeight="1" x14ac:dyDescent="0.35">
      <c r="A24" s="97"/>
      <c r="B24" s="142" t="s">
        <v>169</v>
      </c>
      <c r="C24" s="193"/>
      <c r="D24" s="192"/>
      <c r="E24" s="192"/>
      <c r="F24" s="397"/>
      <c r="G24" s="397"/>
      <c r="H24" s="397"/>
      <c r="I24" s="397"/>
      <c r="J24" s="397"/>
      <c r="K24" s="397"/>
      <c r="L24" s="186"/>
      <c r="M24" s="144"/>
      <c r="N24" s="144"/>
      <c r="O24" s="144"/>
      <c r="P24" s="139"/>
      <c r="Q24" s="147"/>
      <c r="R24" s="147"/>
      <c r="S24" s="147"/>
      <c r="T24" s="139"/>
      <c r="U24" s="147"/>
      <c r="V24" s="139"/>
      <c r="W24" s="100"/>
      <c r="X24" s="110"/>
    </row>
    <row r="25" spans="1:24" ht="26.25" customHeight="1" x14ac:dyDescent="0.35">
      <c r="A25" s="97"/>
      <c r="B25" s="148" t="s">
        <v>173</v>
      </c>
      <c r="C25" s="139"/>
      <c r="D25" s="194"/>
      <c r="E25" s="194"/>
      <c r="F25" s="397"/>
      <c r="G25" s="397"/>
      <c r="H25" s="397"/>
      <c r="I25" s="397"/>
      <c r="J25" s="397"/>
      <c r="K25" s="397"/>
      <c r="L25" s="195"/>
      <c r="M25" s="144"/>
      <c r="N25" s="144"/>
      <c r="O25" s="144"/>
      <c r="P25" s="139"/>
      <c r="Q25" s="147"/>
      <c r="R25" s="139"/>
      <c r="S25" s="139"/>
      <c r="T25" s="139"/>
      <c r="U25" s="147"/>
      <c r="V25" s="139"/>
      <c r="W25" s="100"/>
      <c r="X25" s="110"/>
    </row>
    <row r="26" spans="1:24" ht="26.25" customHeight="1" x14ac:dyDescent="0.35">
      <c r="A26" s="97"/>
      <c r="B26" s="147" t="s">
        <v>202</v>
      </c>
      <c r="C26" s="139"/>
      <c r="D26" s="144"/>
      <c r="E26" s="144"/>
      <c r="F26" s="397"/>
      <c r="G26" s="397"/>
      <c r="H26" s="397"/>
      <c r="I26" s="397"/>
      <c r="J26" s="397"/>
      <c r="K26" s="397"/>
      <c r="L26" s="139"/>
      <c r="M26" s="144"/>
      <c r="N26" s="144"/>
      <c r="O26" s="144"/>
      <c r="P26" s="139"/>
      <c r="Q26" s="147"/>
      <c r="R26" s="139"/>
      <c r="S26" s="139"/>
      <c r="T26" s="139"/>
      <c r="U26" s="147"/>
      <c r="V26" s="139"/>
      <c r="W26" s="100"/>
      <c r="X26" s="110"/>
    </row>
    <row r="27" spans="1:24" ht="23.25" customHeight="1" x14ac:dyDescent="0.35">
      <c r="A27" s="97"/>
      <c r="B27" s="196"/>
      <c r="C27" s="144"/>
      <c r="D27" s="144"/>
      <c r="E27" s="144"/>
      <c r="F27" s="144"/>
      <c r="G27" s="139"/>
      <c r="H27" s="139"/>
      <c r="I27" s="139"/>
      <c r="J27" s="139"/>
      <c r="K27" s="139"/>
      <c r="L27" s="139"/>
      <c r="M27" s="144"/>
      <c r="N27" s="144"/>
      <c r="O27" s="144"/>
      <c r="P27" s="139"/>
      <c r="Q27" s="147"/>
      <c r="R27" s="139"/>
      <c r="S27" s="139"/>
      <c r="T27" s="139"/>
      <c r="U27" s="147"/>
      <c r="V27" s="139"/>
      <c r="W27" s="100"/>
      <c r="X27" s="110"/>
    </row>
    <row r="28" spans="1:24" ht="23.25" customHeight="1" x14ac:dyDescent="0.35">
      <c r="A28" s="97"/>
      <c r="B28" s="196"/>
      <c r="C28" s="144"/>
      <c r="D28" s="139"/>
      <c r="E28" s="197"/>
      <c r="F28" s="144"/>
      <c r="G28" s="198"/>
      <c r="H28" s="198"/>
      <c r="I28" s="198"/>
      <c r="J28" s="139"/>
      <c r="K28" s="139"/>
      <c r="L28" s="139"/>
      <c r="M28" s="144"/>
      <c r="N28" s="144"/>
      <c r="O28" s="144"/>
      <c r="P28" s="139"/>
      <c r="Q28" s="147"/>
      <c r="R28" s="139"/>
      <c r="S28" s="199"/>
      <c r="T28" s="139"/>
      <c r="U28" s="147"/>
      <c r="V28" s="139"/>
      <c r="W28" s="100"/>
      <c r="X28" s="110"/>
    </row>
    <row r="29" spans="1:24" ht="23.25" customHeight="1" x14ac:dyDescent="0.35">
      <c r="A29" s="97"/>
      <c r="B29" s="200" t="s">
        <v>203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3"/>
      <c r="R29" s="202"/>
      <c r="S29" s="203"/>
      <c r="T29" s="184"/>
      <c r="U29" s="183"/>
      <c r="V29" s="202"/>
      <c r="W29" s="127"/>
      <c r="X29" s="110"/>
    </row>
    <row r="30" spans="1:24" ht="23.25" customHeight="1" x14ac:dyDescent="0.35">
      <c r="A30" s="97"/>
      <c r="B30" s="143"/>
      <c r="C30" s="144"/>
      <c r="D30" s="139"/>
      <c r="E30" s="139"/>
      <c r="F30" s="145"/>
      <c r="G30" s="145"/>
      <c r="H30" s="145"/>
      <c r="I30" s="145"/>
      <c r="J30" s="145"/>
      <c r="K30" s="146"/>
      <c r="L30" s="146"/>
      <c r="M30" s="145"/>
      <c r="N30" s="148" t="s">
        <v>206</v>
      </c>
      <c r="O30" s="145"/>
      <c r="P30" s="145"/>
      <c r="Q30" s="196"/>
      <c r="R30" s="204"/>
      <c r="S30" s="205"/>
      <c r="T30" s="206"/>
      <c r="U30" s="139"/>
      <c r="V30" s="147"/>
      <c r="W30" s="100"/>
      <c r="X30" s="110"/>
    </row>
    <row r="31" spans="1:24" ht="23.25" customHeight="1" x14ac:dyDescent="0.35">
      <c r="A31" s="97"/>
      <c r="B31" s="143"/>
      <c r="C31" s="144"/>
      <c r="D31" s="139"/>
      <c r="E31" s="139"/>
      <c r="F31" s="145"/>
      <c r="G31" s="145"/>
      <c r="H31" s="398"/>
      <c r="I31" s="398"/>
      <c r="J31" s="398"/>
      <c r="K31" s="146"/>
      <c r="L31" s="146"/>
      <c r="M31" s="145"/>
      <c r="N31" s="145"/>
      <c r="O31" s="145"/>
      <c r="P31" s="145"/>
      <c r="Q31" s="196"/>
      <c r="R31" s="207"/>
      <c r="S31" s="196"/>
      <c r="T31" s="208"/>
      <c r="U31" s="196"/>
      <c r="V31" s="207"/>
      <c r="W31" s="100"/>
      <c r="X31" s="110"/>
    </row>
    <row r="32" spans="1:24" ht="23.25" customHeight="1" x14ac:dyDescent="0.35">
      <c r="A32" s="97"/>
      <c r="B32" s="143" t="s">
        <v>103</v>
      </c>
      <c r="C32" s="144"/>
      <c r="D32" s="139"/>
      <c r="E32" s="139"/>
      <c r="F32" s="144"/>
      <c r="G32" s="144"/>
      <c r="H32" s="399" t="s">
        <v>144</v>
      </c>
      <c r="I32" s="399"/>
      <c r="J32" s="399"/>
      <c r="K32" s="144"/>
      <c r="L32" s="146"/>
      <c r="M32" s="145"/>
      <c r="N32" s="209"/>
      <c r="O32" s="210"/>
      <c r="P32" s="211"/>
      <c r="Q32" s="211"/>
      <c r="R32" s="212" t="s">
        <v>17</v>
      </c>
      <c r="S32" s="213"/>
      <c r="T32" s="212" t="s">
        <v>16</v>
      </c>
      <c r="U32" s="213"/>
      <c r="V32" s="212" t="s">
        <v>18</v>
      </c>
      <c r="W32" s="100"/>
      <c r="X32" s="110"/>
    </row>
    <row r="33" spans="1:24" ht="23.25" customHeight="1" x14ac:dyDescent="0.35">
      <c r="A33" s="97"/>
      <c r="B33" s="139"/>
      <c r="C33" s="144"/>
      <c r="D33" s="144"/>
      <c r="E33" s="144"/>
      <c r="F33" s="144"/>
      <c r="G33" s="144"/>
      <c r="H33" s="144"/>
      <c r="I33" s="144"/>
      <c r="J33" s="144"/>
      <c r="K33" s="144"/>
      <c r="L33" s="146"/>
      <c r="M33" s="145"/>
      <c r="N33" s="143" t="s">
        <v>205</v>
      </c>
      <c r="O33" s="144"/>
      <c r="P33" s="139"/>
      <c r="Q33" s="139"/>
      <c r="R33" s="137">
        <v>0</v>
      </c>
      <c r="S33" s="138"/>
      <c r="T33" s="137">
        <v>0</v>
      </c>
      <c r="U33" s="139"/>
      <c r="V33" s="140">
        <v>0</v>
      </c>
      <c r="W33" s="100"/>
      <c r="X33" s="110"/>
    </row>
    <row r="34" spans="1:24" ht="23.25" customHeight="1" x14ac:dyDescent="0.35">
      <c r="A34" s="97"/>
      <c r="B34" s="147" t="s">
        <v>191</v>
      </c>
      <c r="C34" s="148"/>
      <c r="D34" s="148"/>
      <c r="E34" s="148"/>
      <c r="F34" s="148"/>
      <c r="G34" s="148"/>
      <c r="H34" s="148"/>
      <c r="I34" s="148"/>
      <c r="J34" s="144"/>
      <c r="K34" s="144"/>
      <c r="L34" s="146"/>
      <c r="M34" s="145"/>
      <c r="N34" s="143"/>
      <c r="O34" s="144"/>
      <c r="P34" s="214"/>
      <c r="Q34" s="214"/>
      <c r="R34" s="187"/>
      <c r="S34" s="139"/>
      <c r="T34" s="147"/>
      <c r="U34" s="139"/>
      <c r="V34" s="147"/>
      <c r="W34" s="100"/>
      <c r="X34" s="110"/>
    </row>
    <row r="35" spans="1:24" ht="23.25" customHeight="1" x14ac:dyDescent="0.35">
      <c r="A35" s="97"/>
      <c r="B35" s="147" t="s">
        <v>192</v>
      </c>
      <c r="C35" s="148"/>
      <c r="D35" s="148"/>
      <c r="E35" s="389">
        <v>1.25</v>
      </c>
      <c r="F35" s="389"/>
      <c r="G35" s="148" t="s">
        <v>199</v>
      </c>
      <c r="H35" s="148" t="s">
        <v>200</v>
      </c>
      <c r="I35" s="390">
        <f>E35/100*R14</f>
        <v>18750</v>
      </c>
      <c r="J35" s="390"/>
      <c r="K35" s="391"/>
      <c r="L35" s="146"/>
      <c r="M35" s="145"/>
      <c r="N35" s="215" t="s">
        <v>207</v>
      </c>
      <c r="O35" s="210"/>
      <c r="P35" s="211"/>
      <c r="Q35" s="211"/>
      <c r="R35" s="212" t="s">
        <v>17</v>
      </c>
      <c r="S35" s="213"/>
      <c r="T35" s="212" t="s">
        <v>16</v>
      </c>
      <c r="U35" s="213"/>
      <c r="V35" s="212" t="s">
        <v>18</v>
      </c>
      <c r="W35" s="100"/>
      <c r="X35" s="110"/>
    </row>
    <row r="36" spans="1:24" ht="23.25" customHeight="1" x14ac:dyDescent="0.35">
      <c r="A36" s="97"/>
      <c r="B36" s="147" t="s">
        <v>193</v>
      </c>
      <c r="C36" s="148"/>
      <c r="D36" s="148"/>
      <c r="E36" s="386">
        <v>2.25</v>
      </c>
      <c r="F36" s="386"/>
      <c r="G36" s="148" t="s">
        <v>199</v>
      </c>
      <c r="H36" s="148" t="s">
        <v>200</v>
      </c>
      <c r="I36" s="387">
        <f>E36/100*R14</f>
        <v>33750</v>
      </c>
      <c r="J36" s="387"/>
      <c r="K36" s="388"/>
      <c r="L36" s="146"/>
      <c r="M36" s="145"/>
      <c r="N36" s="142" t="s">
        <v>8</v>
      </c>
      <c r="O36" s="148"/>
      <c r="P36" s="147"/>
      <c r="Q36" s="139"/>
      <c r="R36" s="157">
        <v>0</v>
      </c>
      <c r="S36" s="139"/>
      <c r="T36" s="141">
        <v>0</v>
      </c>
      <c r="U36" s="139"/>
      <c r="V36" s="141">
        <v>0</v>
      </c>
      <c r="W36" s="99"/>
      <c r="X36" s="110"/>
    </row>
    <row r="37" spans="1:24" ht="23.25" customHeight="1" x14ac:dyDescent="0.35">
      <c r="A37" s="97"/>
      <c r="B37" s="147" t="s">
        <v>194</v>
      </c>
      <c r="C37" s="148"/>
      <c r="D37" s="148"/>
      <c r="E37" s="148"/>
      <c r="F37" s="144"/>
      <c r="G37" s="148"/>
      <c r="H37" s="148" t="s">
        <v>200</v>
      </c>
      <c r="I37" s="384"/>
      <c r="J37" s="384"/>
      <c r="K37" s="385"/>
      <c r="L37" s="146"/>
      <c r="M37" s="145"/>
      <c r="N37" s="142" t="s">
        <v>118</v>
      </c>
      <c r="O37" s="148"/>
      <c r="P37" s="147"/>
      <c r="Q37" s="139"/>
      <c r="R37" s="157">
        <v>0</v>
      </c>
      <c r="S37" s="139"/>
      <c r="T37" s="141">
        <v>0</v>
      </c>
      <c r="U37" s="139"/>
      <c r="V37" s="141">
        <v>0</v>
      </c>
      <c r="W37" s="99"/>
      <c r="X37" s="110"/>
    </row>
    <row r="38" spans="1:24" ht="23.25" customHeight="1" x14ac:dyDescent="0.35">
      <c r="A38" s="97"/>
      <c r="B38" s="147" t="s">
        <v>195</v>
      </c>
      <c r="C38" s="148"/>
      <c r="D38" s="148"/>
      <c r="E38" s="148"/>
      <c r="F38" s="144"/>
      <c r="G38" s="148"/>
      <c r="H38" s="148" t="s">
        <v>200</v>
      </c>
      <c r="I38" s="384"/>
      <c r="J38" s="384"/>
      <c r="K38" s="385"/>
      <c r="L38" s="146"/>
      <c r="M38" s="145"/>
      <c r="N38" s="142" t="s">
        <v>39</v>
      </c>
      <c r="O38" s="148"/>
      <c r="P38" s="147"/>
      <c r="Q38" s="139"/>
      <c r="R38" s="157">
        <v>0</v>
      </c>
      <c r="S38" s="139"/>
      <c r="T38" s="141">
        <v>0</v>
      </c>
      <c r="U38" s="139"/>
      <c r="V38" s="141">
        <v>0</v>
      </c>
      <c r="W38" s="99"/>
      <c r="X38" s="110"/>
    </row>
    <row r="39" spans="1:24" ht="23.25" customHeight="1" x14ac:dyDescent="0.35">
      <c r="A39" s="97"/>
      <c r="B39" s="147" t="s">
        <v>196</v>
      </c>
      <c r="C39" s="148"/>
      <c r="D39" s="148"/>
      <c r="E39" s="148"/>
      <c r="F39" s="144"/>
      <c r="G39" s="148"/>
      <c r="H39" s="148" t="s">
        <v>200</v>
      </c>
      <c r="I39" s="384"/>
      <c r="J39" s="384"/>
      <c r="K39" s="385"/>
      <c r="L39" s="146"/>
      <c r="M39" s="145"/>
      <c r="N39" s="142" t="s">
        <v>10</v>
      </c>
      <c r="O39" s="148"/>
      <c r="P39" s="147"/>
      <c r="Q39" s="139"/>
      <c r="R39" s="157">
        <v>0</v>
      </c>
      <c r="S39" s="139"/>
      <c r="T39" s="141">
        <v>0</v>
      </c>
      <c r="U39" s="139"/>
      <c r="V39" s="141">
        <v>0</v>
      </c>
      <c r="W39" s="99"/>
      <c r="X39" s="110"/>
    </row>
    <row r="40" spans="1:24" ht="23.25" customHeight="1" x14ac:dyDescent="0.35">
      <c r="A40" s="97"/>
      <c r="B40" s="147" t="s">
        <v>197</v>
      </c>
      <c r="C40" s="147"/>
      <c r="D40" s="147"/>
      <c r="E40" s="142"/>
      <c r="F40" s="144"/>
      <c r="G40" s="148"/>
      <c r="H40" s="148" t="s">
        <v>200</v>
      </c>
      <c r="I40" s="384"/>
      <c r="J40" s="384"/>
      <c r="K40" s="385"/>
      <c r="L40" s="216"/>
      <c r="M40" s="145"/>
      <c r="N40" s="142" t="s">
        <v>9</v>
      </c>
      <c r="O40" s="148"/>
      <c r="P40" s="147"/>
      <c r="Q40" s="139"/>
      <c r="R40" s="157">
        <v>0</v>
      </c>
      <c r="S40" s="139"/>
      <c r="T40" s="141">
        <v>0</v>
      </c>
      <c r="U40" s="139"/>
      <c r="V40" s="141">
        <v>0</v>
      </c>
      <c r="W40" s="99"/>
      <c r="X40" s="110"/>
    </row>
    <row r="41" spans="1:24" ht="23.25" customHeight="1" x14ac:dyDescent="0.35">
      <c r="A41" s="97"/>
      <c r="B41" s="147" t="s">
        <v>198</v>
      </c>
      <c r="C41" s="147"/>
      <c r="D41" s="147"/>
      <c r="E41" s="142"/>
      <c r="F41" s="144"/>
      <c r="G41" s="148"/>
      <c r="H41" s="148" t="s">
        <v>200</v>
      </c>
      <c r="I41" s="384"/>
      <c r="J41" s="384"/>
      <c r="K41" s="385"/>
      <c r="L41" s="216"/>
      <c r="M41" s="145"/>
      <c r="N41" s="142" t="s">
        <v>12</v>
      </c>
      <c r="O41" s="148"/>
      <c r="P41" s="147"/>
      <c r="Q41" s="139"/>
      <c r="R41" s="157">
        <v>0</v>
      </c>
      <c r="S41" s="139"/>
      <c r="T41" s="141">
        <v>0</v>
      </c>
      <c r="U41" s="139"/>
      <c r="V41" s="141">
        <v>0</v>
      </c>
      <c r="W41" s="99"/>
      <c r="X41" s="110"/>
    </row>
    <row r="42" spans="1:24" ht="23.25" customHeight="1" x14ac:dyDescent="0.35">
      <c r="A42" s="97"/>
      <c r="B42" s="149"/>
      <c r="C42" s="149"/>
      <c r="D42" s="149"/>
      <c r="E42" s="150"/>
      <c r="F42" s="144"/>
      <c r="G42" s="148"/>
      <c r="H42" s="148" t="s">
        <v>200</v>
      </c>
      <c r="I42" s="384"/>
      <c r="J42" s="384"/>
      <c r="K42" s="385"/>
      <c r="L42" s="216"/>
      <c r="M42" s="145"/>
      <c r="N42" s="142" t="s">
        <v>148</v>
      </c>
      <c r="O42" s="148"/>
      <c r="P42" s="147"/>
      <c r="Q42" s="139"/>
      <c r="R42" s="157">
        <v>0</v>
      </c>
      <c r="S42" s="139"/>
      <c r="T42" s="141">
        <v>0</v>
      </c>
      <c r="U42" s="139"/>
      <c r="V42" s="141">
        <v>0</v>
      </c>
      <c r="W42" s="99"/>
      <c r="X42" s="110"/>
    </row>
    <row r="43" spans="1:24" ht="23.25" customHeight="1" x14ac:dyDescent="0.35">
      <c r="A43" s="97"/>
      <c r="B43" s="151"/>
      <c r="C43" s="151"/>
      <c r="D43" s="151"/>
      <c r="E43" s="152"/>
      <c r="F43" s="144"/>
      <c r="G43" s="148"/>
      <c r="H43" s="148" t="s">
        <v>200</v>
      </c>
      <c r="I43" s="384"/>
      <c r="J43" s="384"/>
      <c r="K43" s="385"/>
      <c r="L43" s="217"/>
      <c r="M43" s="145"/>
      <c r="N43" s="142" t="s">
        <v>13</v>
      </c>
      <c r="O43" s="148"/>
      <c r="P43" s="147"/>
      <c r="Q43" s="139"/>
      <c r="R43" s="157">
        <v>0</v>
      </c>
      <c r="S43" s="139"/>
      <c r="T43" s="141">
        <v>0</v>
      </c>
      <c r="U43" s="139"/>
      <c r="V43" s="141">
        <v>0</v>
      </c>
      <c r="W43" s="99"/>
      <c r="X43" s="110"/>
    </row>
    <row r="44" spans="1:24" ht="23.25" customHeight="1" x14ac:dyDescent="0.35">
      <c r="A44" s="97"/>
      <c r="B44" s="139"/>
      <c r="C44" s="139"/>
      <c r="D44" s="139"/>
      <c r="E44" s="143"/>
      <c r="F44" s="144"/>
      <c r="G44" s="138"/>
      <c r="H44" s="138"/>
      <c r="I44" s="138"/>
      <c r="J44" s="217"/>
      <c r="K44" s="217"/>
      <c r="L44" s="217"/>
      <c r="M44" s="145"/>
      <c r="N44" s="142" t="s">
        <v>57</v>
      </c>
      <c r="O44" s="148"/>
      <c r="P44" s="147"/>
      <c r="Q44" s="139"/>
      <c r="R44" s="157">
        <v>0</v>
      </c>
      <c r="S44" s="139"/>
      <c r="T44" s="141">
        <v>0</v>
      </c>
      <c r="U44" s="139"/>
      <c r="V44" s="141">
        <v>0</v>
      </c>
      <c r="W44" s="99"/>
      <c r="X44" s="110"/>
    </row>
    <row r="45" spans="1:24" ht="23.25" customHeight="1" x14ac:dyDescent="0.35">
      <c r="A45" s="97"/>
      <c r="B45" s="139"/>
      <c r="C45" s="139"/>
      <c r="D45" s="139"/>
      <c r="E45" s="143"/>
      <c r="F45" s="144"/>
      <c r="G45" s="138"/>
      <c r="H45" s="138"/>
      <c r="I45" s="138"/>
      <c r="J45" s="217"/>
      <c r="K45" s="217"/>
      <c r="L45" s="217"/>
      <c r="M45" s="145"/>
      <c r="N45" s="142" t="s">
        <v>150</v>
      </c>
      <c r="O45" s="148"/>
      <c r="P45" s="147"/>
      <c r="Q45" s="139"/>
      <c r="R45" s="157">
        <v>0</v>
      </c>
      <c r="S45" s="139"/>
      <c r="T45" s="141">
        <v>0</v>
      </c>
      <c r="U45" s="139"/>
      <c r="V45" s="141">
        <v>0</v>
      </c>
      <c r="W45" s="99"/>
      <c r="X45" s="110"/>
    </row>
    <row r="46" spans="1:24" ht="23.25" customHeight="1" x14ac:dyDescent="0.35">
      <c r="A46" s="97"/>
      <c r="B46" s="139"/>
      <c r="C46" s="139"/>
      <c r="D46" s="139"/>
      <c r="E46" s="143"/>
      <c r="F46" s="144"/>
      <c r="G46" s="138"/>
      <c r="H46" s="138"/>
      <c r="I46" s="138"/>
      <c r="J46" s="217"/>
      <c r="K46" s="217"/>
      <c r="L46" s="217"/>
      <c r="M46" s="145"/>
      <c r="N46" s="142" t="s">
        <v>151</v>
      </c>
      <c r="O46" s="148"/>
      <c r="P46" s="147"/>
      <c r="Q46" s="139"/>
      <c r="R46" s="157">
        <v>0</v>
      </c>
      <c r="S46" s="139"/>
      <c r="T46" s="141">
        <v>0</v>
      </c>
      <c r="U46" s="139"/>
      <c r="V46" s="141">
        <v>0</v>
      </c>
      <c r="W46" s="99"/>
      <c r="X46" s="110"/>
    </row>
    <row r="47" spans="1:24" ht="23.25" customHeight="1" x14ac:dyDescent="0.35">
      <c r="A47" s="97"/>
      <c r="B47" s="139"/>
      <c r="C47" s="139"/>
      <c r="D47" s="139"/>
      <c r="E47" s="143"/>
      <c r="F47" s="144"/>
      <c r="G47" s="138"/>
      <c r="H47" s="138"/>
      <c r="I47" s="138"/>
      <c r="J47" s="217"/>
      <c r="K47" s="217"/>
      <c r="L47" s="217"/>
      <c r="M47" s="145"/>
      <c r="N47" s="142" t="s">
        <v>146</v>
      </c>
      <c r="O47" s="148"/>
      <c r="P47" s="147"/>
      <c r="Q47" s="139"/>
      <c r="R47" s="157">
        <v>0</v>
      </c>
      <c r="S47" s="139"/>
      <c r="T47" s="141">
        <v>0</v>
      </c>
      <c r="U47" s="139"/>
      <c r="V47" s="141">
        <v>0</v>
      </c>
      <c r="W47" s="99"/>
      <c r="X47" s="110"/>
    </row>
    <row r="48" spans="1:24" ht="23.25" customHeight="1" x14ac:dyDescent="0.35">
      <c r="A48" s="97"/>
      <c r="B48" s="139"/>
      <c r="C48" s="139"/>
      <c r="D48" s="139"/>
      <c r="E48" s="218"/>
      <c r="F48" s="144"/>
      <c r="G48" s="138"/>
      <c r="H48" s="138"/>
      <c r="I48" s="138"/>
      <c r="J48" s="144"/>
      <c r="K48" s="144"/>
      <c r="L48" s="144"/>
      <c r="M48" s="145"/>
      <c r="N48" s="142" t="s">
        <v>147</v>
      </c>
      <c r="O48" s="148"/>
      <c r="P48" s="147"/>
      <c r="Q48" s="139"/>
      <c r="R48" s="157">
        <v>0</v>
      </c>
      <c r="S48" s="139"/>
      <c r="T48" s="141">
        <v>0</v>
      </c>
      <c r="U48" s="139"/>
      <c r="V48" s="141">
        <v>0</v>
      </c>
      <c r="W48" s="99"/>
      <c r="X48" s="110"/>
    </row>
    <row r="49" spans="1:24" ht="23.25" customHeight="1" x14ac:dyDescent="0.35">
      <c r="A49" s="97"/>
      <c r="B49" s="139"/>
      <c r="C49" s="139"/>
      <c r="D49" s="139"/>
      <c r="E49" s="218"/>
      <c r="F49" s="144"/>
      <c r="G49" s="138"/>
      <c r="H49" s="138"/>
      <c r="I49" s="138"/>
      <c r="J49" s="217"/>
      <c r="K49" s="217"/>
      <c r="L49" s="217"/>
      <c r="M49" s="145"/>
      <c r="N49" s="142" t="s">
        <v>149</v>
      </c>
      <c r="O49" s="148"/>
      <c r="P49" s="147"/>
      <c r="Q49" s="139"/>
      <c r="R49" s="157">
        <v>0</v>
      </c>
      <c r="S49" s="139"/>
      <c r="T49" s="141">
        <v>0</v>
      </c>
      <c r="U49" s="139"/>
      <c r="V49" s="141">
        <v>0</v>
      </c>
      <c r="W49" s="99"/>
      <c r="X49" s="110"/>
    </row>
    <row r="50" spans="1:24" ht="23.25" customHeight="1" x14ac:dyDescent="0.35">
      <c r="A50" s="97"/>
      <c r="B50" s="139"/>
      <c r="C50" s="139"/>
      <c r="D50" s="139"/>
      <c r="E50" s="218"/>
      <c r="F50" s="144"/>
      <c r="G50" s="138"/>
      <c r="H50" s="138"/>
      <c r="I50" s="138"/>
      <c r="J50" s="217"/>
      <c r="K50" s="217"/>
      <c r="L50" s="217"/>
      <c r="M50" s="145"/>
      <c r="N50" s="153" t="s">
        <v>218</v>
      </c>
      <c r="O50" s="148"/>
      <c r="P50" s="147"/>
      <c r="Q50" s="139"/>
      <c r="R50" s="157">
        <v>0</v>
      </c>
      <c r="S50" s="139"/>
      <c r="T50" s="141">
        <v>0</v>
      </c>
      <c r="U50" s="139"/>
      <c r="V50" s="141">
        <v>0</v>
      </c>
      <c r="W50" s="99"/>
      <c r="X50" s="110"/>
    </row>
    <row r="51" spans="1:24" ht="23.25" customHeight="1" x14ac:dyDescent="0.35">
      <c r="A51" s="97"/>
      <c r="B51" s="139"/>
      <c r="C51" s="139"/>
      <c r="D51" s="139"/>
      <c r="E51" s="143"/>
      <c r="F51" s="144"/>
      <c r="G51" s="219"/>
      <c r="H51" s="219"/>
      <c r="I51" s="219"/>
      <c r="J51" s="217"/>
      <c r="K51" s="217"/>
      <c r="L51" s="217"/>
      <c r="M51" s="145"/>
      <c r="N51" s="153" t="s">
        <v>218</v>
      </c>
      <c r="O51" s="148"/>
      <c r="P51" s="147"/>
      <c r="Q51" s="139"/>
      <c r="R51" s="157">
        <v>0</v>
      </c>
      <c r="S51" s="139"/>
      <c r="T51" s="141">
        <v>0</v>
      </c>
      <c r="U51" s="139"/>
      <c r="V51" s="141">
        <v>0</v>
      </c>
      <c r="W51" s="99"/>
      <c r="X51" s="110"/>
    </row>
    <row r="52" spans="1:24" ht="23.25" customHeight="1" x14ac:dyDescent="0.35">
      <c r="A52" s="97"/>
      <c r="B52" s="196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96"/>
      <c r="Q52" s="207"/>
      <c r="R52" s="196"/>
      <c r="S52" s="139"/>
      <c r="T52" s="196"/>
      <c r="U52" s="207"/>
      <c r="V52" s="196"/>
      <c r="X52" s="110"/>
    </row>
    <row r="53" spans="1:24" ht="23.25" customHeight="1" x14ac:dyDescent="0.35">
      <c r="A53" s="97"/>
      <c r="B53" s="196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58" t="s">
        <v>215</v>
      </c>
      <c r="O53" s="159"/>
      <c r="P53" s="160"/>
      <c r="Q53" s="161"/>
      <c r="R53" s="162">
        <f>SUM(R36:R51,)+R33</f>
        <v>0</v>
      </c>
      <c r="S53" s="163"/>
      <c r="T53" s="162">
        <f>SUM(T36:T51,)+T33</f>
        <v>0</v>
      </c>
      <c r="U53" s="161"/>
      <c r="V53" s="162">
        <f>SUM(V36:V51,)+V33</f>
        <v>0</v>
      </c>
      <c r="X53" s="110"/>
    </row>
    <row r="54" spans="1:24" ht="23.25" customHeight="1" x14ac:dyDescent="0.2">
      <c r="A54" s="97"/>
      <c r="B54" s="196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96"/>
      <c r="Q54" s="207"/>
      <c r="R54" s="196"/>
      <c r="S54" s="208"/>
      <c r="T54" s="196"/>
      <c r="U54" s="207"/>
      <c r="V54" s="196"/>
      <c r="X54" s="110"/>
    </row>
    <row r="55" spans="1:24" ht="23.25" customHeight="1" x14ac:dyDescent="0.35">
      <c r="A55" s="97"/>
      <c r="B55" s="220" t="s">
        <v>176</v>
      </c>
      <c r="C55" s="221"/>
      <c r="D55" s="221"/>
      <c r="E55" s="222"/>
      <c r="F55" s="223"/>
      <c r="G55" s="224"/>
      <c r="H55" s="224"/>
      <c r="I55" s="224"/>
      <c r="J55" s="221"/>
      <c r="K55" s="221"/>
      <c r="L55" s="221"/>
      <c r="M55" s="221"/>
      <c r="N55" s="221"/>
      <c r="O55" s="221"/>
      <c r="P55" s="221"/>
      <c r="Q55" s="225"/>
      <c r="R55" s="221"/>
      <c r="S55" s="225"/>
      <c r="T55" s="221"/>
      <c r="U55" s="225"/>
      <c r="V55" s="221"/>
      <c r="W55" s="99"/>
      <c r="X55" s="110"/>
    </row>
    <row r="56" spans="1:24" ht="23.25" customHeight="1" x14ac:dyDescent="0.35">
      <c r="A56" s="97"/>
      <c r="B56" s="139"/>
      <c r="C56" s="226"/>
      <c r="D56" s="226" t="s">
        <v>185</v>
      </c>
      <c r="E56" s="227"/>
      <c r="F56" s="228"/>
      <c r="G56" s="229"/>
      <c r="H56" s="144"/>
      <c r="I56" s="226" t="s">
        <v>186</v>
      </c>
      <c r="J56" s="144"/>
      <c r="K56" s="226"/>
      <c r="L56" s="226"/>
      <c r="M56" s="144"/>
      <c r="N56" s="226" t="s">
        <v>187</v>
      </c>
      <c r="O56" s="226"/>
      <c r="P56" s="226"/>
      <c r="Q56" s="147"/>
      <c r="R56" s="139"/>
      <c r="S56" s="226" t="s">
        <v>190</v>
      </c>
      <c r="T56" s="226"/>
      <c r="U56" s="226"/>
      <c r="V56" s="226"/>
      <c r="W56" s="99"/>
      <c r="X56" s="110"/>
    </row>
    <row r="57" spans="1:24" ht="30.75" customHeight="1" x14ac:dyDescent="0.35">
      <c r="A57" s="97"/>
      <c r="B57" s="156" t="s">
        <v>188</v>
      </c>
      <c r="C57" s="139"/>
      <c r="D57" s="230"/>
      <c r="E57" s="231"/>
      <c r="F57" s="232"/>
      <c r="G57" s="233"/>
      <c r="H57" s="234"/>
      <c r="I57" s="230"/>
      <c r="J57" s="231"/>
      <c r="K57" s="232"/>
      <c r="L57" s="233"/>
      <c r="M57" s="139"/>
      <c r="N57" s="230"/>
      <c r="O57" s="231"/>
      <c r="P57" s="232"/>
      <c r="Q57" s="235"/>
      <c r="R57" s="139"/>
      <c r="S57" s="236"/>
      <c r="T57" s="231"/>
      <c r="U57" s="237"/>
      <c r="V57" s="233"/>
      <c r="W57" s="99"/>
      <c r="X57" s="110"/>
    </row>
    <row r="58" spans="1:24" ht="30.75" customHeight="1" x14ac:dyDescent="0.35">
      <c r="A58" s="97"/>
      <c r="B58" s="156" t="s">
        <v>177</v>
      </c>
      <c r="C58" s="139"/>
      <c r="D58" s="238"/>
      <c r="E58" s="239"/>
      <c r="F58" s="240"/>
      <c r="G58" s="241"/>
      <c r="H58" s="139"/>
      <c r="I58" s="238"/>
      <c r="J58" s="239"/>
      <c r="K58" s="240"/>
      <c r="L58" s="241"/>
      <c r="M58" s="242"/>
      <c r="N58" s="238"/>
      <c r="O58" s="239"/>
      <c r="P58" s="240"/>
      <c r="Q58" s="243"/>
      <c r="R58" s="139"/>
      <c r="S58" s="244"/>
      <c r="T58" s="239"/>
      <c r="U58" s="245"/>
      <c r="V58" s="241"/>
      <c r="W58" s="99"/>
      <c r="X58" s="110"/>
    </row>
    <row r="59" spans="1:24" ht="30.75" customHeight="1" x14ac:dyDescent="0.35">
      <c r="A59" s="97"/>
      <c r="B59" s="156" t="s">
        <v>178</v>
      </c>
      <c r="C59" s="139"/>
      <c r="D59" s="238"/>
      <c r="E59" s="239"/>
      <c r="F59" s="240"/>
      <c r="G59" s="241"/>
      <c r="H59" s="246"/>
      <c r="I59" s="238"/>
      <c r="J59" s="239"/>
      <c r="K59" s="240"/>
      <c r="L59" s="241"/>
      <c r="M59" s="247"/>
      <c r="N59" s="238"/>
      <c r="O59" s="239"/>
      <c r="P59" s="240"/>
      <c r="Q59" s="243"/>
      <c r="R59" s="139"/>
      <c r="S59" s="244"/>
      <c r="T59" s="239"/>
      <c r="U59" s="245"/>
      <c r="V59" s="241"/>
      <c r="W59" s="99"/>
      <c r="X59" s="110"/>
    </row>
    <row r="60" spans="1:24" ht="30.75" customHeight="1" x14ac:dyDescent="0.35">
      <c r="A60" s="97"/>
      <c r="B60" s="156" t="s">
        <v>179</v>
      </c>
      <c r="C60" s="139"/>
      <c r="D60" s="238"/>
      <c r="E60" s="239"/>
      <c r="F60" s="240"/>
      <c r="G60" s="241"/>
      <c r="H60" s="248"/>
      <c r="I60" s="238"/>
      <c r="J60" s="239"/>
      <c r="K60" s="240"/>
      <c r="L60" s="241"/>
      <c r="M60" s="216"/>
      <c r="N60" s="238"/>
      <c r="O60" s="239"/>
      <c r="P60" s="240"/>
      <c r="Q60" s="243"/>
      <c r="R60" s="139"/>
      <c r="S60" s="244"/>
      <c r="T60" s="239"/>
      <c r="U60" s="245"/>
      <c r="V60" s="241"/>
      <c r="W60" s="99"/>
      <c r="X60" s="110"/>
    </row>
    <row r="61" spans="1:24" ht="30.75" customHeight="1" x14ac:dyDescent="0.35">
      <c r="A61" s="97"/>
      <c r="B61" s="156" t="s">
        <v>180</v>
      </c>
      <c r="C61" s="139"/>
      <c r="D61" s="238"/>
      <c r="E61" s="239"/>
      <c r="F61" s="240"/>
      <c r="G61" s="241"/>
      <c r="H61" s="138"/>
      <c r="I61" s="238"/>
      <c r="J61" s="239"/>
      <c r="K61" s="240"/>
      <c r="L61" s="241"/>
      <c r="M61" s="216"/>
      <c r="N61" s="238"/>
      <c r="O61" s="239"/>
      <c r="P61" s="240"/>
      <c r="Q61" s="243"/>
      <c r="R61" s="139"/>
      <c r="S61" s="244"/>
      <c r="T61" s="239"/>
      <c r="U61" s="245"/>
      <c r="V61" s="241"/>
      <c r="W61" s="99"/>
      <c r="X61" s="110"/>
    </row>
    <row r="62" spans="1:24" s="32" customFormat="1" ht="30.75" customHeight="1" x14ac:dyDescent="0.35">
      <c r="A62" s="98"/>
      <c r="B62" s="156" t="s">
        <v>181</v>
      </c>
      <c r="C62" s="139"/>
      <c r="D62" s="238"/>
      <c r="E62" s="239"/>
      <c r="F62" s="240"/>
      <c r="G62" s="241"/>
      <c r="H62" s="138"/>
      <c r="I62" s="238"/>
      <c r="J62" s="239"/>
      <c r="K62" s="240"/>
      <c r="L62" s="241"/>
      <c r="M62" s="216"/>
      <c r="N62" s="238"/>
      <c r="O62" s="239"/>
      <c r="P62" s="240"/>
      <c r="Q62" s="243"/>
      <c r="R62" s="139"/>
      <c r="S62" s="244"/>
      <c r="T62" s="239"/>
      <c r="U62" s="245"/>
      <c r="V62" s="241"/>
      <c r="W62" s="105"/>
      <c r="X62" s="112"/>
    </row>
    <row r="63" spans="1:24" ht="30.75" customHeight="1" x14ac:dyDescent="0.35">
      <c r="A63" s="97"/>
      <c r="B63" s="156" t="s">
        <v>189</v>
      </c>
      <c r="C63" s="139"/>
      <c r="D63" s="238"/>
      <c r="E63" s="239"/>
      <c r="F63" s="240"/>
      <c r="G63" s="241"/>
      <c r="H63" s="138"/>
      <c r="I63" s="238"/>
      <c r="J63" s="239"/>
      <c r="K63" s="240"/>
      <c r="L63" s="241"/>
      <c r="M63" s="216"/>
      <c r="N63" s="238"/>
      <c r="O63" s="239"/>
      <c r="P63" s="240"/>
      <c r="Q63" s="243"/>
      <c r="R63" s="139"/>
      <c r="S63" s="244"/>
      <c r="T63" s="239"/>
      <c r="U63" s="245"/>
      <c r="V63" s="241"/>
      <c r="W63" s="99"/>
      <c r="X63" s="110"/>
    </row>
    <row r="64" spans="1:24" ht="30.75" customHeight="1" x14ac:dyDescent="0.35">
      <c r="A64" s="97"/>
      <c r="B64" s="156" t="s">
        <v>182</v>
      </c>
      <c r="C64" s="139"/>
      <c r="D64" s="238"/>
      <c r="E64" s="239"/>
      <c r="F64" s="240"/>
      <c r="G64" s="241"/>
      <c r="H64" s="138"/>
      <c r="I64" s="238"/>
      <c r="J64" s="239"/>
      <c r="K64" s="240"/>
      <c r="L64" s="241"/>
      <c r="M64" s="216"/>
      <c r="N64" s="249"/>
      <c r="O64" s="250"/>
      <c r="P64" s="251"/>
      <c r="Q64" s="252"/>
      <c r="R64" s="139"/>
      <c r="S64" s="253"/>
      <c r="T64" s="250"/>
      <c r="U64" s="254"/>
      <c r="V64" s="255"/>
      <c r="W64" s="99"/>
      <c r="X64" s="110"/>
    </row>
    <row r="65" spans="1:24" ht="30.75" customHeight="1" x14ac:dyDescent="0.35">
      <c r="A65" s="97"/>
      <c r="B65" s="156" t="s">
        <v>183</v>
      </c>
      <c r="C65" s="139"/>
      <c r="D65" s="238"/>
      <c r="E65" s="239"/>
      <c r="F65" s="240"/>
      <c r="G65" s="241"/>
      <c r="H65" s="138"/>
      <c r="I65" s="238"/>
      <c r="J65" s="239"/>
      <c r="K65" s="240"/>
      <c r="L65" s="241"/>
      <c r="M65" s="216"/>
      <c r="N65" s="230"/>
      <c r="O65" s="231"/>
      <c r="P65" s="232"/>
      <c r="Q65" s="235"/>
      <c r="R65" s="139"/>
      <c r="S65" s="236"/>
      <c r="T65" s="231"/>
      <c r="U65" s="237"/>
      <c r="V65" s="233"/>
      <c r="W65" s="99"/>
      <c r="X65" s="110"/>
    </row>
    <row r="66" spans="1:24" ht="30.75" customHeight="1" x14ac:dyDescent="0.35">
      <c r="A66" s="97"/>
      <c r="B66" s="156" t="s">
        <v>184</v>
      </c>
      <c r="C66" s="139"/>
      <c r="D66" s="238"/>
      <c r="E66" s="239"/>
      <c r="F66" s="240"/>
      <c r="G66" s="241"/>
      <c r="H66" s="138"/>
      <c r="I66" s="238"/>
      <c r="J66" s="239"/>
      <c r="K66" s="240"/>
      <c r="L66" s="241"/>
      <c r="M66" s="216"/>
      <c r="N66" s="238"/>
      <c r="O66" s="239"/>
      <c r="P66" s="240"/>
      <c r="Q66" s="243"/>
      <c r="R66" s="139"/>
      <c r="S66" s="244"/>
      <c r="T66" s="239"/>
      <c r="U66" s="245"/>
      <c r="V66" s="241"/>
      <c r="W66" s="99"/>
      <c r="X66" s="110"/>
    </row>
    <row r="67" spans="1:24" ht="23.25" customHeight="1" x14ac:dyDescent="0.2">
      <c r="A67" s="97"/>
      <c r="B67" s="196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96"/>
      <c r="Q67" s="207"/>
      <c r="R67" s="196"/>
      <c r="S67" s="208"/>
      <c r="T67" s="196"/>
      <c r="U67" s="207"/>
      <c r="V67" s="196"/>
      <c r="W67" s="99"/>
      <c r="X67" s="110"/>
    </row>
    <row r="68" spans="1:24" ht="23.25" customHeight="1" x14ac:dyDescent="0.3">
      <c r="A68" s="97"/>
      <c r="B68" s="99"/>
      <c r="C68" s="99"/>
      <c r="D68" s="99"/>
      <c r="E68" s="115"/>
      <c r="F68" s="115"/>
      <c r="G68" s="115"/>
      <c r="H68" s="115"/>
      <c r="I68" s="115"/>
      <c r="J68" s="115"/>
      <c r="K68" s="115"/>
      <c r="L68" s="115"/>
      <c r="M68" s="115"/>
      <c r="N68" s="106"/>
      <c r="O68" s="106"/>
      <c r="P68" s="99"/>
      <c r="Q68" s="123"/>
      <c r="R68" s="99"/>
      <c r="S68" s="134"/>
      <c r="T68" s="99"/>
      <c r="U68" s="123"/>
      <c r="V68" s="99"/>
      <c r="W68" s="99"/>
      <c r="X68" s="110"/>
    </row>
    <row r="69" spans="1:24" ht="21.75" hidden="1" customHeight="1" x14ac:dyDescent="0.25">
      <c r="A69" s="97"/>
      <c r="B69" s="99"/>
      <c r="C69" s="99"/>
      <c r="D69" s="116"/>
      <c r="E69" s="117"/>
      <c r="F69" s="117"/>
      <c r="G69" s="117"/>
      <c r="H69" s="117"/>
      <c r="I69" s="117"/>
      <c r="J69" s="99"/>
      <c r="K69" s="99"/>
      <c r="L69" s="99"/>
      <c r="M69" s="99"/>
      <c r="N69" s="108" t="s">
        <v>108</v>
      </c>
      <c r="O69" s="106"/>
      <c r="P69" s="107">
        <v>0</v>
      </c>
      <c r="Q69" s="109">
        <v>0</v>
      </c>
      <c r="R69" s="107">
        <v>0</v>
      </c>
      <c r="S69" s="123"/>
      <c r="T69" s="99"/>
      <c r="U69" s="123"/>
      <c r="V69" s="99"/>
      <c r="W69" s="99"/>
      <c r="X69" s="110"/>
    </row>
    <row r="70" spans="1:24" ht="21.95" hidden="1" customHeight="1" thickBot="1" x14ac:dyDescent="0.3">
      <c r="A70" s="97"/>
      <c r="B70" s="99"/>
      <c r="C70" s="99"/>
      <c r="D70" s="99"/>
      <c r="E70" s="113"/>
      <c r="F70" s="118"/>
      <c r="G70" s="118"/>
      <c r="H70" s="118"/>
      <c r="I70" s="118"/>
      <c r="J70" s="99"/>
      <c r="K70" s="99"/>
      <c r="L70" s="99"/>
      <c r="M70" s="99"/>
      <c r="N70" s="104" t="s">
        <v>55</v>
      </c>
      <c r="O70" s="106"/>
      <c r="P70" s="111" t="e">
        <f>#REF!</f>
        <v>#REF!</v>
      </c>
      <c r="Q70" s="131" t="str">
        <f>+R32</f>
        <v>Rate</v>
      </c>
      <c r="R70" s="111">
        <f>R33</f>
        <v>0</v>
      </c>
      <c r="S70" s="123"/>
      <c r="T70" s="99"/>
      <c r="U70" s="123"/>
      <c r="V70" s="99"/>
      <c r="W70" s="99"/>
      <c r="X70" s="110"/>
    </row>
    <row r="71" spans="1:24" ht="21.95" hidden="1" customHeight="1" thickBot="1" x14ac:dyDescent="0.3">
      <c r="A71" s="97"/>
      <c r="B71" s="99"/>
      <c r="C71" s="99"/>
      <c r="D71" s="99"/>
      <c r="E71" s="113"/>
      <c r="F71" s="99"/>
      <c r="G71" s="99"/>
      <c r="H71" s="113"/>
      <c r="I71" s="99"/>
      <c r="J71" s="99"/>
      <c r="K71" s="99"/>
      <c r="L71" s="99"/>
      <c r="M71" s="99"/>
      <c r="N71" s="104" t="s">
        <v>23</v>
      </c>
      <c r="O71" s="106"/>
      <c r="P71" s="111">
        <f>SUM(P55:P69)</f>
        <v>0</v>
      </c>
      <c r="Q71" s="131">
        <f>SUM(Q55:Q69)</f>
        <v>0</v>
      </c>
      <c r="R71" s="111">
        <f>SUM(R55:R69)</f>
        <v>0</v>
      </c>
      <c r="S71" s="123"/>
      <c r="T71" s="99"/>
      <c r="U71" s="123"/>
      <c r="V71" s="99"/>
      <c r="W71" s="99"/>
      <c r="X71" s="110"/>
    </row>
    <row r="72" spans="1:24" ht="21.95" hidden="1" customHeight="1" thickBot="1" x14ac:dyDescent="0.3">
      <c r="A72" s="97"/>
      <c r="B72" s="99"/>
      <c r="C72" s="99"/>
      <c r="D72" s="101"/>
      <c r="E72" s="114"/>
      <c r="F72" s="114"/>
      <c r="G72" s="101"/>
      <c r="H72" s="119"/>
      <c r="I72" s="119"/>
      <c r="J72" s="99"/>
      <c r="K72" s="99"/>
      <c r="L72" s="99"/>
      <c r="M72" s="99"/>
      <c r="N72" s="99"/>
      <c r="O72" s="99"/>
      <c r="P72" s="99"/>
      <c r="Q72" s="123"/>
      <c r="R72" s="99"/>
      <c r="S72" s="123"/>
      <c r="T72" s="99"/>
      <c r="U72" s="123"/>
      <c r="V72" s="99"/>
      <c r="W72" s="99"/>
      <c r="X72" s="110"/>
    </row>
    <row r="73" spans="1:24" ht="21.95" hidden="1" customHeight="1" x14ac:dyDescent="0.25">
      <c r="A73" s="97"/>
      <c r="B73" s="99"/>
      <c r="C73" s="99"/>
      <c r="D73" s="101"/>
      <c r="E73" s="114"/>
      <c r="F73" s="114"/>
      <c r="G73" s="101"/>
      <c r="H73" s="119"/>
      <c r="I73" s="114"/>
      <c r="J73" s="99"/>
      <c r="K73" s="99"/>
      <c r="L73" s="99"/>
      <c r="M73" s="99"/>
      <c r="N73" s="99"/>
      <c r="O73" s="99"/>
      <c r="P73" s="99"/>
      <c r="Q73" s="123"/>
      <c r="R73" s="99"/>
      <c r="S73" s="123"/>
      <c r="T73" s="99"/>
      <c r="U73" s="123"/>
      <c r="V73" s="99"/>
      <c r="W73" s="99"/>
      <c r="X73" s="110"/>
    </row>
    <row r="74" spans="1:24" ht="15" hidden="1" customHeight="1" x14ac:dyDescent="0.25">
      <c r="A74" s="97"/>
      <c r="B74" s="99"/>
      <c r="C74" s="99"/>
      <c r="D74" s="99"/>
      <c r="E74" s="99"/>
      <c r="F74" s="101"/>
      <c r="G74" s="118"/>
      <c r="H74" s="118"/>
      <c r="I74" s="99"/>
      <c r="J74" s="99"/>
      <c r="K74" s="99"/>
      <c r="L74" s="99"/>
      <c r="M74" s="99"/>
      <c r="N74" s="99"/>
      <c r="O74" s="99"/>
      <c r="P74" s="99"/>
      <c r="Q74" s="123"/>
      <c r="R74" s="99"/>
      <c r="S74" s="123"/>
      <c r="T74" s="99"/>
      <c r="U74" s="123"/>
      <c r="V74" s="99"/>
      <c r="W74" s="99"/>
      <c r="X74" s="110"/>
    </row>
    <row r="75" spans="1:24" x14ac:dyDescent="0.2">
      <c r="A75" s="97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23"/>
      <c r="R75" s="99"/>
      <c r="S75" s="123"/>
      <c r="T75" s="99"/>
      <c r="U75" s="123"/>
      <c r="V75" s="99"/>
      <c r="W75" s="99"/>
      <c r="X75" s="110"/>
    </row>
    <row r="76" spans="1:24" x14ac:dyDescent="0.2">
      <c r="A76" s="97"/>
      <c r="B76" s="120"/>
      <c r="C76" s="120"/>
      <c r="D76" s="120"/>
      <c r="E76" s="120"/>
      <c r="F76" s="120"/>
      <c r="G76" s="120"/>
      <c r="H76" s="120"/>
      <c r="I76" s="120"/>
      <c r="J76" s="121"/>
      <c r="K76" s="121"/>
      <c r="L76" s="121"/>
      <c r="M76" s="121"/>
      <c r="N76" s="120"/>
      <c r="O76" s="120"/>
      <c r="P76" s="120"/>
      <c r="Q76" s="132"/>
      <c r="R76" s="120"/>
      <c r="S76" s="132"/>
      <c r="T76" s="120"/>
      <c r="U76" s="132"/>
      <c r="V76" s="120"/>
      <c r="W76" s="120"/>
      <c r="X76" s="122"/>
    </row>
    <row r="77" spans="1:24" x14ac:dyDescent="0.2">
      <c r="C77" s="9"/>
      <c r="D77" s="9"/>
      <c r="E77" s="9"/>
      <c r="F77" s="9"/>
      <c r="G77" s="9"/>
      <c r="H77" s="9"/>
      <c r="I77" s="9"/>
      <c r="J77" s="30"/>
      <c r="K77" s="30"/>
      <c r="L77" s="30"/>
      <c r="M77" s="30"/>
      <c r="N77" s="9"/>
      <c r="O77" s="9"/>
      <c r="S77" s="130"/>
    </row>
    <row r="78" spans="1:24" x14ac:dyDescent="0.2">
      <c r="C78" s="9"/>
      <c r="N78" s="9"/>
      <c r="O78" s="9"/>
      <c r="S78" s="130"/>
    </row>
    <row r="79" spans="1:24" x14ac:dyDescent="0.2">
      <c r="C79" s="9"/>
      <c r="N79" s="9"/>
      <c r="O79" s="9"/>
      <c r="S79" s="130"/>
    </row>
    <row r="80" spans="1:24" x14ac:dyDescent="0.2">
      <c r="C80" s="9"/>
      <c r="N80" s="9"/>
      <c r="O80" s="9"/>
      <c r="S80" s="130"/>
    </row>
    <row r="81" spans="3:19" x14ac:dyDescent="0.2">
      <c r="C81" s="9"/>
      <c r="N81" s="9"/>
      <c r="O81" s="9"/>
      <c r="S81" s="130"/>
    </row>
    <row r="82" spans="3:19" x14ac:dyDescent="0.2">
      <c r="C82" s="9"/>
      <c r="N82" s="9"/>
      <c r="O82" s="9"/>
      <c r="S82" s="130"/>
    </row>
    <row r="83" spans="3:19" x14ac:dyDescent="0.2">
      <c r="C83" s="9"/>
      <c r="N83" s="9"/>
      <c r="O83" s="9"/>
      <c r="S83" s="130"/>
    </row>
    <row r="84" spans="3:19" x14ac:dyDescent="0.2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3:19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3:19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3:19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3:19" x14ac:dyDescent="0.2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3:19" x14ac:dyDescent="0.2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3:19" x14ac:dyDescent="0.2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3:19" x14ac:dyDescent="0.2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9" x14ac:dyDescent="0.2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9" x14ac:dyDescent="0.2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9" x14ac:dyDescent="0.2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9" x14ac:dyDescent="0.2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9" x14ac:dyDescent="0.2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x14ac:dyDescent="0.2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x14ac:dyDescent="0.2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x14ac:dyDescent="0.2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x14ac:dyDescent="0.2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x14ac:dyDescent="0.2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x14ac:dyDescent="0.2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x14ac:dyDescent="0.2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x14ac:dyDescent="0.2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x14ac:dyDescent="0.2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x14ac:dyDescent="0.2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x14ac:dyDescent="0.2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3:15" x14ac:dyDescent="0.2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3:15" x14ac:dyDescent="0.2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3:15" x14ac:dyDescent="0.2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3:15" x14ac:dyDescent="0.2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3:15" x14ac:dyDescent="0.2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3:15" x14ac:dyDescent="0.2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3:15" x14ac:dyDescent="0.2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3:15" x14ac:dyDescent="0.2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3:15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3:15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3:15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3:15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3:15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3:15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3:15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3:15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3:15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3:15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3:15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3:15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3:15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3:15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3:15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3:15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3:15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3:15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3:15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3:15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3:15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3:15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3:15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3:15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3:15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3:15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3:15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3:15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3:15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3:15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3:15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3:15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3:15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3:15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3:15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3:15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3:15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3:15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3:15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3:15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3:15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3:15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3:15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3:15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3:15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3:15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3:15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3:15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3:15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3:15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3:15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3:15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3:15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3:15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3:15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3:15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3:15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3:15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3:15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3:15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3:15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3:15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3:15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3:15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3:15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3:15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3:15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3:15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3:15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3:15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3:15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3:15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3:15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3:15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3:15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</sheetData>
  <mergeCells count="37">
    <mergeCell ref="F17:K17"/>
    <mergeCell ref="R17:V17"/>
    <mergeCell ref="E2:L3"/>
    <mergeCell ref="F12:K12"/>
    <mergeCell ref="R12:V12"/>
    <mergeCell ref="F13:K13"/>
    <mergeCell ref="R13:V13"/>
    <mergeCell ref="F14:K14"/>
    <mergeCell ref="R14:T14"/>
    <mergeCell ref="F15:K15"/>
    <mergeCell ref="R15:S15"/>
    <mergeCell ref="U15:V15"/>
    <mergeCell ref="F16:K16"/>
    <mergeCell ref="R16:V16"/>
    <mergeCell ref="E35:F35"/>
    <mergeCell ref="I35:K35"/>
    <mergeCell ref="R18:V18"/>
    <mergeCell ref="F21:K21"/>
    <mergeCell ref="R21:V21"/>
    <mergeCell ref="F22:K22"/>
    <mergeCell ref="R22:V22"/>
    <mergeCell ref="F23:K23"/>
    <mergeCell ref="R23:V23"/>
    <mergeCell ref="F24:K24"/>
    <mergeCell ref="F25:K25"/>
    <mergeCell ref="F26:K26"/>
    <mergeCell ref="H31:J31"/>
    <mergeCell ref="H32:J32"/>
    <mergeCell ref="I41:K41"/>
    <mergeCell ref="I42:K42"/>
    <mergeCell ref="I43:K43"/>
    <mergeCell ref="E36:F36"/>
    <mergeCell ref="I36:K36"/>
    <mergeCell ref="I37:K37"/>
    <mergeCell ref="I38:K38"/>
    <mergeCell ref="I39:K39"/>
    <mergeCell ref="I40:K40"/>
  </mergeCells>
  <dataValidations count="7">
    <dataValidation type="list" allowBlank="1" showInputMessage="1" showErrorMessage="1" sqref="R23:V23" xr:uid="{00000000-0002-0000-0000-000000000000}">
      <formula1>Property_types</formula1>
    </dataValidation>
    <dataValidation type="list" allowBlank="1" showInputMessage="1" showErrorMessage="1" sqref="H32" xr:uid="{00000000-0002-0000-0000-000001000000}">
      <formula1>Comp</formula1>
    </dataValidation>
    <dataValidation type="list" allowBlank="1" showInputMessage="1" showErrorMessage="1" sqref="L24" xr:uid="{00000000-0002-0000-0000-000002000000}">
      <formula1>Prepay</formula1>
    </dataValidation>
    <dataValidation type="list" errorStyle="warning" allowBlank="1" showInputMessage="1" showErrorMessage="1" sqref="H31" xr:uid="{00000000-0002-0000-0000-000003000000}">
      <formula1>Product_types</formula1>
    </dataValidation>
    <dataValidation type="list" allowBlank="1" showInputMessage="1" showErrorMessage="1" sqref="G28 R16" xr:uid="{00000000-0002-0000-0000-000004000000}">
      <formula1>Series</formula1>
    </dataValidation>
    <dataValidation type="list" allowBlank="1" showInputMessage="1" showErrorMessage="1" sqref="E72" xr:uid="{00000000-0002-0000-0000-000005000000}">
      <formula1>Index</formula1>
    </dataValidation>
    <dataValidation type="list" allowBlank="1" showInputMessage="1" showErrorMessage="1" sqref="F72" xr:uid="{00000000-0002-0000-0000-000006000000}">
      <formula1>Yes_or_No</formula1>
    </dataValidation>
  </dataValidations>
  <hyperlinks>
    <hyperlink ref="F17" r:id="rId1" xr:uid="{00000000-0004-0000-0000-000000000000}"/>
  </hyperlinks>
  <printOptions horizontalCentered="1"/>
  <pageMargins left="0.15" right="0.15" top="0.5" bottom="0.25" header="0.5" footer="0.5"/>
  <pageSetup paperSize="5" scale="57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'Table Key'!$F$5:$F$8</xm:f>
          </x14:formula1>
          <xm:sqref>Q3 V2</xm:sqref>
        </x14:dataValidation>
        <x14:dataValidation type="list" showInputMessage="1" showErrorMessage="1" xr:uid="{00000000-0002-0000-0000-000008000000}">
          <x14:formula1>
            <xm:f>'Table Key'!$D$25:$D$29</xm:f>
          </x14:formula1>
          <xm:sqref>R13:V13</xm:sqref>
        </x14:dataValidation>
        <x14:dataValidation type="list" allowBlank="1" showInputMessage="1" showErrorMessage="1" xr:uid="{00000000-0002-0000-0000-000009000000}">
          <x14:formula1>
            <xm:f>'Table Key'!$D$5:$D$8</xm:f>
          </x14:formula1>
          <xm:sqref>P14 L15</xm:sqref>
        </x14:dataValidation>
        <x14:dataValidation type="list" allowBlank="1" showInputMessage="1" showErrorMessage="1" xr:uid="{00000000-0002-0000-0000-00000A000000}">
          <x14:formula1>
            <xm:f>'Table Key'!$D$85:$D$86</xm:f>
          </x14:formula1>
          <xm:sqref>H72:I72</xm:sqref>
        </x14:dataValidation>
        <x14:dataValidation type="list" allowBlank="1" showInputMessage="1" showErrorMessage="1" xr:uid="{00000000-0002-0000-0000-00000B000000}">
          <x14:formula1>
            <xm:f>'Table Key'!D32:D35</xm:f>
          </x14:formula1>
          <xm:sqref>R12:V12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04"/>
  <sheetViews>
    <sheetView topLeftCell="A31" zoomScale="70" zoomScaleNormal="70" workbookViewId="0">
      <selection activeCell="D36" sqref="D36:H63"/>
    </sheetView>
  </sheetViews>
  <sheetFormatPr defaultColWidth="9.140625" defaultRowHeight="12.75" x14ac:dyDescent="0.2"/>
  <cols>
    <col min="1" max="1" width="10.85546875" style="9" customWidth="1"/>
    <col min="2" max="2" width="14.28515625" style="1" customWidth="1"/>
    <col min="3" max="3" width="11.140625" style="1" customWidth="1"/>
    <col min="4" max="4" width="13.5703125" style="1" customWidth="1"/>
    <col min="5" max="6" width="12.85546875" style="1" customWidth="1"/>
    <col min="7" max="7" width="12.140625" style="1" customWidth="1"/>
    <col min="8" max="8" width="11.28515625" style="1" customWidth="1"/>
    <col min="9" max="9" width="16.28515625" style="1" customWidth="1"/>
    <col min="10" max="10" width="12.5703125" style="1" customWidth="1"/>
    <col min="11" max="11" width="9.140625" style="1"/>
    <col min="12" max="13" width="9.140625" style="9"/>
    <col min="14" max="14" width="8" style="9" customWidth="1"/>
    <col min="15" max="15" width="26.5703125" hidden="1" customWidth="1"/>
    <col min="16" max="16" width="0.140625" style="9" customWidth="1"/>
    <col min="17" max="17" width="60.7109375" style="9" hidden="1" customWidth="1"/>
    <col min="18" max="18" width="0.7109375" style="9" customWidth="1"/>
    <col min="19" max="19" width="0.140625" style="9" customWidth="1"/>
    <col min="20" max="20" width="9.140625" style="9" customWidth="1"/>
    <col min="21" max="16384" width="9.140625" style="9"/>
  </cols>
  <sheetData>
    <row r="1" spans="1:21" ht="18" x14ac:dyDescent="0.25">
      <c r="B1" s="409" t="s">
        <v>0</v>
      </c>
      <c r="C1" s="409"/>
      <c r="D1" s="409"/>
      <c r="E1" s="409"/>
      <c r="F1" s="409"/>
      <c r="G1" s="409"/>
      <c r="H1" s="409"/>
      <c r="I1" s="409"/>
      <c r="J1" s="409"/>
      <c r="K1" s="9"/>
      <c r="O1" s="35" t="s">
        <v>24</v>
      </c>
    </row>
    <row r="2" spans="1:21" ht="18" x14ac:dyDescent="0.25">
      <c r="B2" s="409" t="s">
        <v>61</v>
      </c>
      <c r="C2" s="409"/>
      <c r="D2" s="409"/>
      <c r="E2" s="409"/>
      <c r="F2" s="409"/>
      <c r="G2" s="409"/>
      <c r="H2" s="409"/>
      <c r="I2" s="409"/>
      <c r="J2" s="409"/>
      <c r="K2" s="9"/>
      <c r="Q2" s="30" t="s">
        <v>104</v>
      </c>
    </row>
    <row r="3" spans="1:21" ht="18" x14ac:dyDescent="0.25">
      <c r="B3" s="29"/>
      <c r="C3" s="29"/>
      <c r="D3" s="44"/>
      <c r="E3" s="44"/>
      <c r="F3" s="44"/>
      <c r="G3" s="44"/>
      <c r="H3" s="29"/>
      <c r="I3" s="29"/>
      <c r="J3" s="29"/>
      <c r="K3" s="9"/>
      <c r="Q3" s="30" t="s">
        <v>105</v>
      </c>
    </row>
    <row r="4" spans="1:21" ht="18" x14ac:dyDescent="0.25">
      <c r="C4" s="49" t="s">
        <v>119</v>
      </c>
      <c r="D4" s="67"/>
      <c r="E4" s="68" t="s">
        <v>120</v>
      </c>
      <c r="H4" s="44"/>
      <c r="I4" s="44"/>
      <c r="J4" s="38" t="s">
        <v>92</v>
      </c>
      <c r="K4" s="9"/>
      <c r="O4" t="s">
        <v>25</v>
      </c>
      <c r="Q4" s="30" t="s">
        <v>113</v>
      </c>
    </row>
    <row r="5" spans="1:21" ht="18" x14ac:dyDescent="0.25">
      <c r="B5" s="66"/>
      <c r="C5" s="49" t="s">
        <v>121</v>
      </c>
      <c r="D5" s="44"/>
      <c r="E5" s="33"/>
      <c r="G5" s="44"/>
      <c r="H5" s="50"/>
      <c r="I5" s="50"/>
      <c r="J5" s="51"/>
      <c r="K5" s="9"/>
      <c r="O5" s="34" t="s">
        <v>133</v>
      </c>
      <c r="Q5" s="30" t="s">
        <v>114</v>
      </c>
    </row>
    <row r="6" spans="1:21" ht="15" customHeight="1" x14ac:dyDescent="0.2">
      <c r="G6"/>
      <c r="I6"/>
      <c r="K6" s="9"/>
      <c r="O6" s="34" t="s">
        <v>143</v>
      </c>
      <c r="Q6" s="30" t="s">
        <v>112</v>
      </c>
    </row>
    <row r="7" spans="1:21" ht="6.75" customHeight="1" thickBot="1" x14ac:dyDescent="0.3">
      <c r="B7" s="29"/>
      <c r="C7" s="29"/>
      <c r="D7" s="44"/>
      <c r="O7" s="34" t="s">
        <v>130</v>
      </c>
      <c r="Q7" s="9">
        <v>5</v>
      </c>
    </row>
    <row r="8" spans="1:21" ht="18" customHeight="1" x14ac:dyDescent="0.25">
      <c r="D8" s="44"/>
      <c r="E8" s="410" t="s">
        <v>81</v>
      </c>
      <c r="F8" s="411"/>
      <c r="G8" s="412"/>
      <c r="O8" s="34" t="s">
        <v>131</v>
      </c>
      <c r="Q8" s="30"/>
      <c r="U8"/>
    </row>
    <row r="9" spans="1:21" ht="14.25" customHeight="1" x14ac:dyDescent="0.25">
      <c r="E9" s="413" t="s">
        <v>106</v>
      </c>
      <c r="F9" s="414"/>
      <c r="G9" s="415"/>
      <c r="O9" s="34" t="s">
        <v>132</v>
      </c>
      <c r="Q9" s="30"/>
    </row>
    <row r="10" spans="1:21" ht="15" customHeight="1" thickBot="1" x14ac:dyDescent="0.3">
      <c r="E10" s="416" t="s">
        <v>107</v>
      </c>
      <c r="F10" s="417"/>
      <c r="G10" s="418"/>
      <c r="O10" s="34"/>
      <c r="Q10" s="30"/>
    </row>
    <row r="11" spans="1:21" ht="18.75" customHeight="1" x14ac:dyDescent="0.2">
      <c r="C11" s="419" t="s">
        <v>82</v>
      </c>
      <c r="D11" s="419"/>
      <c r="E11" s="419"/>
      <c r="F11" s="419"/>
      <c r="G11" s="419"/>
      <c r="H11" s="419"/>
      <c r="I11" s="419"/>
    </row>
    <row r="12" spans="1:21" ht="18.75" thickBot="1" x14ac:dyDescent="0.3">
      <c r="B12" s="46"/>
      <c r="C12" s="420"/>
      <c r="D12" s="420"/>
      <c r="E12" s="420"/>
      <c r="F12" s="420"/>
      <c r="G12" s="420"/>
      <c r="H12" s="420"/>
      <c r="I12" s="420"/>
      <c r="J12" s="54"/>
      <c r="K12" s="45"/>
      <c r="L12" s="45"/>
      <c r="M12" s="45"/>
    </row>
    <row r="13" spans="1:21" x14ac:dyDescent="0.2">
      <c r="K13" s="9"/>
      <c r="O13" s="35" t="s">
        <v>26</v>
      </c>
    </row>
    <row r="14" spans="1:21" ht="20.25" x14ac:dyDescent="0.3">
      <c r="A14" s="28" t="s">
        <v>63</v>
      </c>
      <c r="C14" s="29"/>
      <c r="D14" s="29"/>
      <c r="E14" s="29"/>
      <c r="F14" s="69"/>
      <c r="G14" s="71"/>
      <c r="I14" s="421"/>
      <c r="J14" s="421"/>
      <c r="K14" s="9"/>
      <c r="O14" s="34" t="s">
        <v>47</v>
      </c>
    </row>
    <row r="15" spans="1:21" ht="21" customHeight="1" thickBot="1" x14ac:dyDescent="0.3">
      <c r="A15" s="69" t="s">
        <v>70</v>
      </c>
      <c r="C15" s="422"/>
      <c r="D15" s="422"/>
      <c r="E15" s="422"/>
      <c r="F15" s="69" t="s">
        <v>58</v>
      </c>
      <c r="H15" s="423"/>
      <c r="I15" s="423"/>
      <c r="J15" s="423"/>
      <c r="K15" s="22"/>
      <c r="O15" t="s">
        <v>134</v>
      </c>
    </row>
    <row r="16" spans="1:21" ht="24" customHeight="1" thickBot="1" x14ac:dyDescent="0.3">
      <c r="A16" s="69" t="s">
        <v>69</v>
      </c>
      <c r="C16" s="424"/>
      <c r="D16" s="424"/>
      <c r="E16" s="424"/>
      <c r="F16" s="69" t="s">
        <v>59</v>
      </c>
      <c r="H16" s="408"/>
      <c r="I16" s="408"/>
      <c r="J16" s="408"/>
      <c r="K16" s="23"/>
      <c r="O16" t="s">
        <v>135</v>
      </c>
    </row>
    <row r="17" spans="1:25" ht="24" customHeight="1" thickBot="1" x14ac:dyDescent="0.3">
      <c r="A17" s="69" t="s">
        <v>123</v>
      </c>
      <c r="C17" s="407"/>
      <c r="D17" s="407"/>
      <c r="E17" s="407"/>
      <c r="F17" s="69" t="s">
        <v>52</v>
      </c>
      <c r="H17" s="408"/>
      <c r="I17" s="408"/>
      <c r="J17" s="408"/>
      <c r="K17" s="22"/>
      <c r="O17" t="s">
        <v>136</v>
      </c>
    </row>
    <row r="18" spans="1:25" ht="24" customHeight="1" thickBot="1" x14ac:dyDescent="0.3">
      <c r="A18" s="69" t="s">
        <v>124</v>
      </c>
      <c r="C18" s="407"/>
      <c r="D18" s="407"/>
      <c r="E18" s="407"/>
      <c r="F18" s="69" t="s">
        <v>53</v>
      </c>
      <c r="H18" s="407"/>
      <c r="I18" s="407"/>
      <c r="J18" s="407"/>
      <c r="K18" s="22"/>
      <c r="O18" s="35" t="s">
        <v>27</v>
      </c>
      <c r="Y18" s="33"/>
    </row>
    <row r="19" spans="1:25" ht="24" customHeight="1" thickBot="1" x14ac:dyDescent="0.3">
      <c r="A19" s="69" t="s">
        <v>125</v>
      </c>
      <c r="C19" s="407"/>
      <c r="D19" s="407"/>
      <c r="E19" s="407"/>
      <c r="F19" s="69" t="s">
        <v>60</v>
      </c>
      <c r="H19" s="407"/>
      <c r="I19" s="407"/>
      <c r="J19" s="407"/>
      <c r="K19" s="24"/>
      <c r="O19" t="s">
        <v>28</v>
      </c>
    </row>
    <row r="20" spans="1:25" ht="24" customHeight="1" thickBot="1" x14ac:dyDescent="0.3">
      <c r="A20" s="70" t="s">
        <v>96</v>
      </c>
      <c r="C20" s="407"/>
      <c r="D20" s="407"/>
      <c r="E20" s="407"/>
      <c r="F20" s="69" t="s">
        <v>1</v>
      </c>
      <c r="H20" s="407"/>
      <c r="I20" s="407"/>
      <c r="J20" s="407"/>
      <c r="K20" s="22"/>
      <c r="O20" t="s">
        <v>78</v>
      </c>
    </row>
    <row r="21" spans="1:25" ht="24" customHeight="1" thickBot="1" x14ac:dyDescent="0.3">
      <c r="A21" s="69" t="s">
        <v>126</v>
      </c>
      <c r="C21" s="425"/>
      <c r="D21" s="425"/>
      <c r="E21" s="425"/>
      <c r="F21" s="69" t="s">
        <v>9</v>
      </c>
      <c r="H21" s="407"/>
      <c r="I21" s="407"/>
      <c r="J21" s="407"/>
      <c r="K21" s="22"/>
      <c r="O21" t="s">
        <v>29</v>
      </c>
    </row>
    <row r="22" spans="1:25" ht="24" customHeight="1" thickBot="1" x14ac:dyDescent="0.3">
      <c r="A22" s="69" t="s">
        <v>128</v>
      </c>
      <c r="C22" s="407"/>
      <c r="D22" s="407"/>
      <c r="E22" s="407"/>
      <c r="F22" s="69" t="s">
        <v>11</v>
      </c>
      <c r="H22" s="407"/>
      <c r="I22" s="407"/>
      <c r="J22" s="407"/>
      <c r="K22" s="22"/>
      <c r="O22" t="s">
        <v>30</v>
      </c>
    </row>
    <row r="23" spans="1:25" ht="24" customHeight="1" thickBot="1" x14ac:dyDescent="0.3">
      <c r="A23" s="69" t="s">
        <v>127</v>
      </c>
      <c r="C23" s="425"/>
      <c r="D23" s="425"/>
      <c r="E23" s="425"/>
      <c r="F23" s="69" t="s">
        <v>2</v>
      </c>
      <c r="H23" s="407"/>
      <c r="I23" s="407"/>
      <c r="J23" s="407"/>
      <c r="K23" s="22"/>
      <c r="O23" t="s">
        <v>31</v>
      </c>
    </row>
    <row r="24" spans="1:25" ht="24" customHeight="1" thickBot="1" x14ac:dyDescent="0.3">
      <c r="A24" s="69" t="s">
        <v>89</v>
      </c>
      <c r="C24" s="423"/>
      <c r="D24" s="423"/>
      <c r="E24" s="423"/>
      <c r="F24" s="69" t="s">
        <v>77</v>
      </c>
      <c r="H24" s="407"/>
      <c r="I24" s="407"/>
      <c r="J24" s="407"/>
      <c r="K24" s="22"/>
      <c r="O24" t="s">
        <v>44</v>
      </c>
    </row>
    <row r="25" spans="1:25" ht="24" customHeight="1" thickBot="1" x14ac:dyDescent="0.3">
      <c r="A25" s="69" t="s">
        <v>122</v>
      </c>
      <c r="C25" s="423"/>
      <c r="D25" s="423"/>
      <c r="E25" s="423"/>
      <c r="F25" s="69" t="s">
        <v>83</v>
      </c>
      <c r="H25" s="407"/>
      <c r="I25" s="407"/>
      <c r="J25" s="407"/>
      <c r="K25" s="22"/>
      <c r="O25" t="s">
        <v>45</v>
      </c>
    </row>
    <row r="26" spans="1:25" ht="27.75" customHeight="1" thickBo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9"/>
      <c r="O26" t="s">
        <v>32</v>
      </c>
    </row>
    <row r="27" spans="1:25" ht="20.100000000000001" customHeigh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25" ht="20.100000000000001" customHeight="1" thickBot="1" x14ac:dyDescent="0.35">
      <c r="A28" s="28" t="s">
        <v>64</v>
      </c>
      <c r="C28" s="9"/>
      <c r="D28" s="9"/>
      <c r="E28" s="9"/>
      <c r="F28" s="9"/>
      <c r="G28" s="4" t="s">
        <v>5</v>
      </c>
      <c r="H28" s="427"/>
      <c r="I28" s="427"/>
      <c r="J28" s="428"/>
      <c r="K28" s="9"/>
    </row>
    <row r="29" spans="1:25" ht="20.100000000000001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O29" s="35" t="s">
        <v>33</v>
      </c>
    </row>
    <row r="30" spans="1:25" ht="20.100000000000001" customHeight="1" thickBot="1" x14ac:dyDescent="0.3">
      <c r="A30" s="69" t="s">
        <v>71</v>
      </c>
      <c r="B30" s="25"/>
      <c r="C30" s="429"/>
      <c r="D30" s="429"/>
      <c r="E30" s="429"/>
      <c r="F30" s="69" t="s">
        <v>15</v>
      </c>
      <c r="H30" s="423"/>
      <c r="I30" s="423"/>
      <c r="J30" s="423"/>
      <c r="K30" s="9"/>
    </row>
    <row r="31" spans="1:25" ht="20.100000000000001" customHeight="1" thickBot="1" x14ac:dyDescent="0.3">
      <c r="A31" s="69" t="s">
        <v>90</v>
      </c>
      <c r="B31" s="33"/>
      <c r="C31" s="430"/>
      <c r="D31" s="430"/>
      <c r="E31" s="430"/>
      <c r="F31" s="69" t="s">
        <v>14</v>
      </c>
      <c r="H31" s="407"/>
      <c r="I31" s="407"/>
      <c r="J31" s="407"/>
      <c r="K31" s="9"/>
      <c r="O31" t="s">
        <v>34</v>
      </c>
    </row>
    <row r="32" spans="1:25" ht="20.100000000000001" customHeight="1" thickBot="1" x14ac:dyDescent="0.3">
      <c r="A32" s="69" t="s">
        <v>4</v>
      </c>
      <c r="B32" s="9"/>
      <c r="C32" s="430"/>
      <c r="D32" s="430"/>
      <c r="E32" s="430"/>
      <c r="F32" s="69" t="s">
        <v>79</v>
      </c>
      <c r="H32" s="407"/>
      <c r="I32" s="407"/>
      <c r="J32" s="407"/>
      <c r="K32" s="9"/>
      <c r="O32" t="s">
        <v>35</v>
      </c>
    </row>
    <row r="33" spans="1:16" ht="20.100000000000001" customHeight="1" thickBot="1" x14ac:dyDescent="0.3">
      <c r="A33" s="69" t="s">
        <v>3</v>
      </c>
      <c r="B33" s="9"/>
      <c r="C33" s="2" t="e">
        <f>+C31/C30</f>
        <v>#DIV/0!</v>
      </c>
      <c r="D33" s="3" t="e">
        <f>(C31+C32)/C30</f>
        <v>#DIV/0!</v>
      </c>
      <c r="F33" s="69" t="s">
        <v>72</v>
      </c>
      <c r="H33" s="431"/>
      <c r="I33" s="431"/>
      <c r="J33" s="431"/>
      <c r="K33" s="9"/>
    </row>
    <row r="34" spans="1:16" ht="20.100000000000001" customHeight="1" x14ac:dyDescent="0.2">
      <c r="F34" s="9"/>
      <c r="G34" s="9"/>
      <c r="H34" s="9"/>
      <c r="I34" s="9"/>
      <c r="J34" s="9"/>
      <c r="K34" s="9"/>
      <c r="O34" s="35" t="s">
        <v>10</v>
      </c>
    </row>
    <row r="35" spans="1:16" ht="21" customHeight="1" x14ac:dyDescent="0.2">
      <c r="F35" s="9"/>
      <c r="G35" s="9"/>
      <c r="H35" s="9"/>
      <c r="I35" s="9"/>
      <c r="J35" s="9"/>
      <c r="K35" s="9"/>
    </row>
    <row r="36" spans="1:16" ht="28.5" customHeight="1" thickBot="1" x14ac:dyDescent="0.3">
      <c r="B36" s="9"/>
      <c r="C36" s="9"/>
      <c r="D36" s="72" t="s">
        <v>68</v>
      </c>
      <c r="F36" s="426"/>
      <c r="G36" s="426"/>
      <c r="H36" s="426"/>
      <c r="I36" s="9"/>
      <c r="J36" s="9"/>
      <c r="K36" s="9"/>
      <c r="O36" t="s">
        <v>36</v>
      </c>
    </row>
    <row r="37" spans="1:16" ht="21" customHeight="1" thickBot="1" x14ac:dyDescent="0.3">
      <c r="B37" s="9"/>
      <c r="C37" s="9"/>
      <c r="D37" s="72" t="s">
        <v>43</v>
      </c>
      <c r="F37" s="407"/>
      <c r="G37" s="407"/>
      <c r="H37" s="407"/>
      <c r="I37" s="9"/>
      <c r="J37" s="9"/>
      <c r="K37" s="9"/>
      <c r="O37" t="s">
        <v>37</v>
      </c>
    </row>
    <row r="38" spans="1:16" ht="21" customHeight="1" thickBot="1" x14ac:dyDescent="0.3">
      <c r="B38" s="9"/>
      <c r="C38" s="9"/>
      <c r="D38" s="72" t="s">
        <v>103</v>
      </c>
      <c r="F38" s="433"/>
      <c r="G38" s="433"/>
      <c r="H38" s="433"/>
      <c r="I38" s="9"/>
      <c r="J38" s="9"/>
      <c r="K38" s="9"/>
      <c r="O38" t="s">
        <v>38</v>
      </c>
    </row>
    <row r="39" spans="1:16" ht="21" customHeight="1" thickBot="1" x14ac:dyDescent="0.3">
      <c r="B39" s="9"/>
      <c r="C39" s="9"/>
      <c r="D39" s="72" t="s">
        <v>19</v>
      </c>
      <c r="F39" s="433"/>
      <c r="G39" s="433"/>
      <c r="H39" s="433"/>
      <c r="I39" s="9"/>
      <c r="J39" s="9"/>
      <c r="K39" s="9"/>
    </row>
    <row r="40" spans="1:16" ht="21" customHeight="1" thickBot="1" x14ac:dyDescent="0.3">
      <c r="B40" s="9"/>
      <c r="C40" s="9"/>
      <c r="D40" s="72" t="s">
        <v>54</v>
      </c>
      <c r="F40" s="433"/>
      <c r="G40" s="433"/>
      <c r="H40" s="433"/>
      <c r="I40" s="9"/>
      <c r="J40" s="9"/>
      <c r="K40" s="9"/>
    </row>
    <row r="41" spans="1:16" ht="21" customHeight="1" thickBot="1" x14ac:dyDescent="0.3">
      <c r="B41" s="9"/>
      <c r="C41" s="9"/>
      <c r="D41" s="72" t="s">
        <v>20</v>
      </c>
      <c r="F41" s="433"/>
      <c r="G41" s="433"/>
      <c r="H41" s="433"/>
      <c r="I41" s="9"/>
      <c r="J41" s="9"/>
      <c r="K41" s="9"/>
      <c r="O41" s="35" t="s">
        <v>39</v>
      </c>
    </row>
    <row r="42" spans="1:16" x14ac:dyDescent="0.2">
      <c r="B42" s="9"/>
      <c r="C42" s="30"/>
      <c r="D42" s="30"/>
      <c r="E42" s="30"/>
      <c r="F42" s="9"/>
      <c r="G42" s="9"/>
      <c r="H42" s="9"/>
      <c r="I42" s="6"/>
      <c r="J42" s="9"/>
      <c r="K42" s="9"/>
    </row>
    <row r="43" spans="1:16" ht="15.75" x14ac:dyDescent="0.25">
      <c r="B43" s="9"/>
      <c r="C43" s="9"/>
      <c r="D43" s="72" t="s">
        <v>6</v>
      </c>
      <c r="F43" s="5"/>
      <c r="G43" s="5"/>
      <c r="H43" s="5"/>
      <c r="I43" s="8"/>
      <c r="J43" s="6"/>
      <c r="K43" s="9"/>
      <c r="O43" t="s">
        <v>40</v>
      </c>
    </row>
    <row r="44" spans="1:16" ht="15.75" x14ac:dyDescent="0.25">
      <c r="B44" s="9"/>
      <c r="C44" s="9"/>
      <c r="D44" s="65" t="s">
        <v>7</v>
      </c>
      <c r="F44" s="7" t="s">
        <v>17</v>
      </c>
      <c r="G44" s="7" t="s">
        <v>16</v>
      </c>
      <c r="H44" s="7" t="s">
        <v>18</v>
      </c>
      <c r="I44" s="26"/>
      <c r="J44" s="8"/>
      <c r="K44" s="9"/>
      <c r="O44" t="s">
        <v>41</v>
      </c>
    </row>
    <row r="45" spans="1:16" ht="15" x14ac:dyDescent="0.2">
      <c r="B45" s="9"/>
      <c r="C45" s="9"/>
      <c r="D45" s="73" t="s">
        <v>8</v>
      </c>
      <c r="F45" s="75">
        <v>0</v>
      </c>
      <c r="G45" s="75">
        <v>0</v>
      </c>
      <c r="H45" s="75">
        <v>0</v>
      </c>
      <c r="I45" s="26"/>
      <c r="J45" s="26"/>
      <c r="K45" s="9"/>
      <c r="O45" t="s">
        <v>42</v>
      </c>
    </row>
    <row r="46" spans="1:16" ht="15" x14ac:dyDescent="0.2">
      <c r="B46" s="9"/>
      <c r="C46" s="9"/>
      <c r="D46" s="73" t="s">
        <v>118</v>
      </c>
      <c r="F46" s="75">
        <v>0</v>
      </c>
      <c r="G46" s="75">
        <v>0</v>
      </c>
      <c r="H46" s="75">
        <v>0</v>
      </c>
      <c r="I46" s="26"/>
      <c r="J46" s="8"/>
      <c r="K46" s="9"/>
    </row>
    <row r="47" spans="1:16" ht="15" x14ac:dyDescent="0.2">
      <c r="B47" s="9"/>
      <c r="C47" s="9"/>
      <c r="D47" s="73" t="s">
        <v>39</v>
      </c>
      <c r="F47" s="75">
        <v>0</v>
      </c>
      <c r="G47" s="75">
        <v>0</v>
      </c>
      <c r="H47" s="75">
        <v>0</v>
      </c>
      <c r="I47" s="26"/>
      <c r="J47" s="26"/>
      <c r="K47" s="9"/>
      <c r="O47" s="35" t="s">
        <v>46</v>
      </c>
    </row>
    <row r="48" spans="1:16" ht="15" x14ac:dyDescent="0.2">
      <c r="B48" s="9"/>
      <c r="C48" s="9"/>
      <c r="D48" s="73" t="s">
        <v>10</v>
      </c>
      <c r="F48" s="75">
        <v>0</v>
      </c>
      <c r="G48" s="75">
        <v>0</v>
      </c>
      <c r="H48" s="75">
        <v>0</v>
      </c>
      <c r="I48" s="26"/>
      <c r="J48" s="26"/>
      <c r="K48" s="9"/>
      <c r="O48" t="s">
        <v>138</v>
      </c>
      <c r="P48" s="36"/>
    </row>
    <row r="49" spans="2:16" ht="15" x14ac:dyDescent="0.2">
      <c r="B49" s="9"/>
      <c r="C49" s="9"/>
      <c r="D49" s="73" t="s">
        <v>9</v>
      </c>
      <c r="F49" s="75">
        <v>0</v>
      </c>
      <c r="G49" s="75">
        <v>0</v>
      </c>
      <c r="H49" s="75">
        <v>0</v>
      </c>
      <c r="I49" s="26"/>
      <c r="J49" s="26"/>
      <c r="K49" s="9"/>
      <c r="O49" t="s">
        <v>115</v>
      </c>
      <c r="P49"/>
    </row>
    <row r="50" spans="2:16" ht="15" x14ac:dyDescent="0.2">
      <c r="B50" s="9"/>
      <c r="C50" s="9"/>
      <c r="D50" s="73" t="s">
        <v>12</v>
      </c>
      <c r="F50" s="75">
        <v>0</v>
      </c>
      <c r="G50" s="75">
        <v>0</v>
      </c>
      <c r="H50" s="75">
        <v>0</v>
      </c>
      <c r="I50" s="26"/>
      <c r="J50" s="26"/>
      <c r="K50" s="9"/>
      <c r="O50" t="s">
        <v>139</v>
      </c>
      <c r="P50" s="36"/>
    </row>
    <row r="51" spans="2:16" ht="15" x14ac:dyDescent="0.2">
      <c r="B51" s="9"/>
      <c r="C51" s="9"/>
      <c r="D51" s="73" t="s">
        <v>148</v>
      </c>
      <c r="F51" s="75">
        <v>0</v>
      </c>
      <c r="G51" s="75">
        <v>0</v>
      </c>
      <c r="H51" s="75">
        <v>0</v>
      </c>
      <c r="I51" s="26"/>
      <c r="J51" s="26"/>
      <c r="K51" s="9"/>
    </row>
    <row r="52" spans="2:16" ht="15" x14ac:dyDescent="0.2">
      <c r="B52" s="9"/>
      <c r="C52" s="9"/>
      <c r="D52" s="73" t="s">
        <v>13</v>
      </c>
      <c r="F52" s="75">
        <v>0</v>
      </c>
      <c r="G52" s="75">
        <v>0</v>
      </c>
      <c r="H52" s="75">
        <v>0</v>
      </c>
      <c r="I52" s="26"/>
      <c r="J52" s="26"/>
      <c r="K52" s="9"/>
      <c r="O52" s="35" t="s">
        <v>142</v>
      </c>
    </row>
    <row r="53" spans="2:16" ht="15" x14ac:dyDescent="0.2">
      <c r="B53" s="9"/>
      <c r="C53" s="9"/>
      <c r="D53" s="73" t="s">
        <v>57</v>
      </c>
      <c r="F53" s="75">
        <v>0</v>
      </c>
      <c r="G53" s="75">
        <v>0</v>
      </c>
      <c r="H53" s="75">
        <v>0</v>
      </c>
      <c r="I53" s="26"/>
      <c r="J53" s="26"/>
      <c r="K53" s="9"/>
      <c r="O53" t="s">
        <v>35</v>
      </c>
    </row>
    <row r="54" spans="2:16" ht="15" x14ac:dyDescent="0.2">
      <c r="B54" s="9"/>
      <c r="C54" s="9"/>
      <c r="D54" s="73" t="s">
        <v>150</v>
      </c>
      <c r="F54" s="75">
        <v>0</v>
      </c>
      <c r="G54" s="75">
        <v>0</v>
      </c>
      <c r="H54" s="75">
        <v>0</v>
      </c>
      <c r="I54" s="10"/>
      <c r="J54" s="26"/>
      <c r="K54" s="9"/>
      <c r="O54" t="s">
        <v>140</v>
      </c>
    </row>
    <row r="55" spans="2:16" ht="15" x14ac:dyDescent="0.2">
      <c r="B55" s="9"/>
      <c r="C55" s="9"/>
      <c r="D55" s="73" t="s">
        <v>151</v>
      </c>
      <c r="F55" s="75">
        <v>0</v>
      </c>
      <c r="G55" s="75">
        <v>0</v>
      </c>
      <c r="H55" s="75">
        <v>0</v>
      </c>
      <c r="I55" s="10"/>
      <c r="J55" s="26"/>
      <c r="K55" s="9"/>
      <c r="O55" t="s">
        <v>141</v>
      </c>
    </row>
    <row r="56" spans="2:16" ht="15" x14ac:dyDescent="0.2">
      <c r="B56" s="9"/>
      <c r="C56" s="9"/>
      <c r="D56" s="73" t="s">
        <v>146</v>
      </c>
      <c r="F56" s="75">
        <v>0</v>
      </c>
      <c r="G56" s="75">
        <v>0</v>
      </c>
      <c r="H56" s="75">
        <v>0</v>
      </c>
      <c r="I56" s="10"/>
      <c r="J56" s="26"/>
      <c r="K56" s="9"/>
      <c r="O56" t="s">
        <v>48</v>
      </c>
    </row>
    <row r="57" spans="2:16" ht="15" x14ac:dyDescent="0.2">
      <c r="B57" s="9"/>
      <c r="C57" s="9"/>
      <c r="D57" s="73" t="s">
        <v>147</v>
      </c>
      <c r="F57" s="75">
        <v>0</v>
      </c>
      <c r="G57" s="75">
        <v>0</v>
      </c>
      <c r="H57" s="75">
        <v>0</v>
      </c>
      <c r="I57" s="10"/>
      <c r="J57" s="26"/>
      <c r="K57" s="9"/>
      <c r="O57" s="9"/>
    </row>
    <row r="58" spans="2:16" ht="15" x14ac:dyDescent="0.2">
      <c r="B58" s="9"/>
      <c r="C58" s="9"/>
      <c r="D58" s="73" t="s">
        <v>149</v>
      </c>
      <c r="F58" s="75">
        <v>0</v>
      </c>
      <c r="G58" s="75">
        <v>0</v>
      </c>
      <c r="H58" s="75">
        <v>0</v>
      </c>
      <c r="I58" s="10"/>
      <c r="J58" s="26"/>
      <c r="K58" s="9"/>
      <c r="O58" s="9"/>
    </row>
    <row r="59" spans="2:16" ht="15" x14ac:dyDescent="0.2">
      <c r="B59" s="24"/>
      <c r="C59" s="9"/>
      <c r="D59" s="74" t="s">
        <v>117</v>
      </c>
      <c r="F59" s="75">
        <v>0</v>
      </c>
      <c r="G59" s="75">
        <v>0</v>
      </c>
      <c r="H59" s="75">
        <v>0</v>
      </c>
      <c r="J59" s="9"/>
      <c r="K59" s="9"/>
      <c r="O59" s="9"/>
    </row>
    <row r="60" spans="2:16" ht="15" x14ac:dyDescent="0.2">
      <c r="B60" s="24"/>
      <c r="C60" s="9"/>
      <c r="D60" s="74" t="s">
        <v>117</v>
      </c>
      <c r="F60" s="75">
        <v>0</v>
      </c>
      <c r="G60" s="75">
        <v>0</v>
      </c>
      <c r="H60" s="75">
        <v>0</v>
      </c>
      <c r="I60" s="10"/>
      <c r="J60" s="9"/>
      <c r="K60" s="9"/>
      <c r="O60" s="9"/>
    </row>
    <row r="61" spans="2:16" ht="15" x14ac:dyDescent="0.2">
      <c r="B61" s="24"/>
      <c r="C61" s="9"/>
      <c r="D61" s="74" t="s">
        <v>108</v>
      </c>
      <c r="F61" s="75">
        <v>0</v>
      </c>
      <c r="G61" s="75">
        <v>0</v>
      </c>
      <c r="H61" s="75">
        <v>0</v>
      </c>
      <c r="I61" s="10"/>
      <c r="J61" s="9"/>
      <c r="K61" s="9"/>
    </row>
    <row r="62" spans="2:16" ht="20.100000000000001" customHeight="1" x14ac:dyDescent="0.25">
      <c r="B62" s="9"/>
      <c r="C62" s="9"/>
      <c r="D62" s="72" t="s">
        <v>55</v>
      </c>
      <c r="F62" s="41">
        <f>F39</f>
        <v>0</v>
      </c>
      <c r="G62" s="41">
        <f>+F40</f>
        <v>0</v>
      </c>
      <c r="H62" s="41">
        <f>F41</f>
        <v>0</v>
      </c>
      <c r="I62" s="10"/>
      <c r="J62" s="10"/>
      <c r="K62" s="9"/>
    </row>
    <row r="63" spans="2:16" ht="20.100000000000001" customHeight="1" x14ac:dyDescent="0.25">
      <c r="B63" s="9"/>
      <c r="C63" s="9"/>
      <c r="D63" s="72" t="s">
        <v>23</v>
      </c>
      <c r="F63" s="41">
        <f>SUM(F45:F61)</f>
        <v>0</v>
      </c>
      <c r="G63" s="41">
        <f>SUM(G45:G61)</f>
        <v>0</v>
      </c>
      <c r="H63" s="41">
        <f>SUM(H45:H61)</f>
        <v>0</v>
      </c>
      <c r="I63" s="10"/>
      <c r="J63" s="10"/>
      <c r="K63" s="9"/>
      <c r="O63" s="35" t="s">
        <v>49</v>
      </c>
    </row>
    <row r="64" spans="2:16" ht="20.100000000000001" customHeight="1" thickBot="1" x14ac:dyDescent="0.3">
      <c r="B64" s="9"/>
      <c r="C64" s="11"/>
      <c r="D64" s="11"/>
      <c r="E64" s="12"/>
      <c r="F64" s="18"/>
      <c r="G64" s="18"/>
      <c r="H64" s="43"/>
      <c r="I64" s="10"/>
      <c r="J64" s="10"/>
      <c r="K64" s="9"/>
      <c r="O64" t="s">
        <v>50</v>
      </c>
    </row>
    <row r="65" spans="2:15" ht="24" customHeight="1" thickTop="1" x14ac:dyDescent="0.25">
      <c r="B65" s="9"/>
      <c r="C65" s="13"/>
      <c r="D65" s="14"/>
      <c r="E65" s="15" t="s">
        <v>56</v>
      </c>
      <c r="F65" s="76">
        <f>+F62+F63</f>
        <v>0</v>
      </c>
      <c r="G65" s="76">
        <f>+G63+G62</f>
        <v>0</v>
      </c>
      <c r="H65" s="76">
        <f>+H62+H63</f>
        <v>0</v>
      </c>
      <c r="I65" s="55"/>
      <c r="J65" s="58"/>
      <c r="K65" s="9"/>
      <c r="O65" t="s">
        <v>94</v>
      </c>
    </row>
    <row r="66" spans="2:15" ht="24" customHeight="1" x14ac:dyDescent="0.25">
      <c r="B66" s="9"/>
      <c r="C66" s="16"/>
      <c r="D66" s="9"/>
      <c r="E66" s="4" t="s">
        <v>101</v>
      </c>
      <c r="F66" s="41"/>
      <c r="G66" s="77">
        <f>G65</f>
        <v>0</v>
      </c>
      <c r="H66" s="61" t="s">
        <v>129</v>
      </c>
      <c r="I66" s="56"/>
      <c r="J66" s="59"/>
      <c r="K66" s="9"/>
      <c r="O66" t="s">
        <v>51</v>
      </c>
    </row>
    <row r="67" spans="2:15" ht="24" customHeight="1" x14ac:dyDescent="0.25">
      <c r="B67" s="9"/>
      <c r="C67" s="16"/>
      <c r="D67" s="9"/>
      <c r="E67" s="4" t="s">
        <v>98</v>
      </c>
      <c r="F67" s="41"/>
      <c r="G67" s="77">
        <f>IF(F38="Lender Paid",-1,0)</f>
        <v>0</v>
      </c>
      <c r="H67" s="61" t="s">
        <v>99</v>
      </c>
      <c r="I67" s="56"/>
      <c r="J67" s="59"/>
      <c r="K67" s="9"/>
    </row>
    <row r="68" spans="2:15" ht="24" customHeight="1" thickBot="1" x14ac:dyDescent="0.3">
      <c r="B68" s="9"/>
      <c r="C68" s="17"/>
      <c r="D68" s="11"/>
      <c r="E68" s="12" t="s">
        <v>76</v>
      </c>
      <c r="F68" s="42"/>
      <c r="G68" s="78">
        <v>0</v>
      </c>
      <c r="H68" s="62" t="s">
        <v>100</v>
      </c>
      <c r="I68" s="57"/>
      <c r="J68" s="60"/>
      <c r="K68" s="9"/>
    </row>
    <row r="69" spans="2:15" ht="13.5" thickTop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O69" s="35" t="s">
        <v>75</v>
      </c>
    </row>
    <row r="70" spans="2:15" s="32" customFormat="1" ht="13.5" thickBot="1" x14ac:dyDescent="0.25">
      <c r="B70" s="31"/>
      <c r="H70" s="9"/>
      <c r="I70" s="9"/>
    </row>
    <row r="71" spans="2:15" ht="24" customHeight="1" thickBot="1" x14ac:dyDescent="0.3">
      <c r="B71" s="9"/>
      <c r="C71" s="9"/>
      <c r="D71" s="38" t="s">
        <v>84</v>
      </c>
      <c r="E71" s="19"/>
      <c r="F71" s="9"/>
      <c r="G71" s="38" t="s">
        <v>65</v>
      </c>
      <c r="H71" s="19"/>
      <c r="I71" s="20" t="s">
        <v>62</v>
      </c>
      <c r="J71" s="79"/>
      <c r="K71" s="9"/>
      <c r="O71" s="34" t="s">
        <v>97</v>
      </c>
    </row>
    <row r="72" spans="2:15" ht="24" customHeight="1" x14ac:dyDescent="0.25">
      <c r="B72" s="9"/>
      <c r="C72" s="9"/>
      <c r="D72" s="38"/>
      <c r="E72" s="9"/>
      <c r="F72" s="9"/>
      <c r="G72" s="9"/>
      <c r="H72" s="434"/>
      <c r="I72" s="435"/>
      <c r="J72" s="435"/>
      <c r="K72" s="9"/>
      <c r="O72" t="s">
        <v>137</v>
      </c>
    </row>
    <row r="73" spans="2:15" ht="24" customHeight="1" thickBot="1" x14ac:dyDescent="0.25">
      <c r="B73" s="9"/>
      <c r="C73" s="9"/>
      <c r="D73" s="6"/>
      <c r="E73" s="9"/>
      <c r="F73" s="9"/>
      <c r="G73" s="9"/>
      <c r="H73" s="435"/>
      <c r="I73" s="435"/>
      <c r="J73" s="435"/>
      <c r="K73" s="9"/>
    </row>
    <row r="74" spans="2:15" ht="25.5" customHeight="1" thickBot="1" x14ac:dyDescent="0.3">
      <c r="B74" s="9"/>
      <c r="C74" s="9"/>
      <c r="D74" s="38" t="s">
        <v>85</v>
      </c>
      <c r="E74" s="47"/>
      <c r="F74" s="9"/>
      <c r="G74" s="38" t="s">
        <v>86</v>
      </c>
      <c r="H74" s="19"/>
      <c r="I74" s="20" t="s">
        <v>116</v>
      </c>
      <c r="J74" s="80"/>
      <c r="K74" s="9"/>
    </row>
    <row r="75" spans="2:15" ht="13.5" customHeight="1" x14ac:dyDescent="0.25">
      <c r="B75" s="9"/>
      <c r="C75" s="9"/>
      <c r="D75" s="38"/>
      <c r="E75"/>
      <c r="F75" s="9"/>
      <c r="G75" s="38"/>
      <c r="H75" s="436"/>
      <c r="I75" s="436"/>
      <c r="J75" s="9"/>
      <c r="K75" s="9"/>
    </row>
    <row r="76" spans="2:15" ht="19.5" customHeight="1" x14ac:dyDescent="0.3">
      <c r="B76" s="20"/>
      <c r="C76" s="22"/>
      <c r="D76" s="52"/>
      <c r="E76" s="52"/>
      <c r="F76" s="52"/>
      <c r="G76" s="52"/>
      <c r="H76" s="53" t="s">
        <v>93</v>
      </c>
      <c r="I76" s="9"/>
      <c r="J76" s="9"/>
      <c r="K76" s="9"/>
    </row>
    <row r="77" spans="2:15" ht="17.25" customHeight="1" x14ac:dyDescent="0.3">
      <c r="B77" s="6"/>
      <c r="C77" s="9"/>
      <c r="D77" s="437"/>
      <c r="E77" s="437"/>
      <c r="F77" s="437"/>
      <c r="G77" s="437"/>
      <c r="H77" s="437"/>
      <c r="I77" s="9"/>
      <c r="J77" s="48"/>
      <c r="K77" s="9"/>
    </row>
    <row r="78" spans="2:15" ht="9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5" ht="15.75" customHeight="1" x14ac:dyDescent="0.25">
      <c r="B79" s="9"/>
      <c r="C79" s="9"/>
      <c r="D79" s="9"/>
      <c r="E79" s="9"/>
      <c r="F79" s="37" t="s">
        <v>74</v>
      </c>
      <c r="G79" s="9"/>
      <c r="H79" s="9"/>
      <c r="I79" s="9"/>
      <c r="J79" s="9"/>
      <c r="K79" s="9"/>
      <c r="O79" t="s">
        <v>80</v>
      </c>
    </row>
    <row r="80" spans="2:15" ht="18" x14ac:dyDescent="0.25">
      <c r="B80" s="9"/>
      <c r="C80" s="9"/>
      <c r="D80" s="45" t="s">
        <v>91</v>
      </c>
      <c r="E80" s="45"/>
      <c r="F80" s="45"/>
      <c r="G80" s="45"/>
      <c r="H80" s="45"/>
      <c r="I80" s="45"/>
      <c r="J80" s="9"/>
      <c r="K80" s="9"/>
      <c r="O80" t="s">
        <v>35</v>
      </c>
    </row>
    <row r="81" spans="2:15" ht="21.75" hidden="1" customHeight="1" x14ac:dyDescent="0.25">
      <c r="B81" s="9"/>
      <c r="C81" s="65" t="s">
        <v>66</v>
      </c>
      <c r="D81" s="7"/>
      <c r="E81" s="7"/>
      <c r="F81" s="7"/>
      <c r="G81" s="7"/>
      <c r="H81" s="7"/>
      <c r="I81" s="9"/>
      <c r="J81" s="9"/>
      <c r="K81" s="9"/>
      <c r="O81" t="s">
        <v>95</v>
      </c>
    </row>
    <row r="82" spans="2:15" ht="21.95" hidden="1" customHeight="1" thickBot="1" x14ac:dyDescent="0.25">
      <c r="B82" s="9"/>
      <c r="C82" s="9"/>
      <c r="D82" s="6" t="s">
        <v>67</v>
      </c>
      <c r="E82" s="432"/>
      <c r="F82" s="432"/>
      <c r="G82" s="432"/>
      <c r="H82" s="432"/>
      <c r="I82" s="9"/>
      <c r="J82" s="9"/>
      <c r="K82" s="9"/>
    </row>
    <row r="83" spans="2:15" ht="21.95" hidden="1" customHeight="1" thickBot="1" x14ac:dyDescent="0.25">
      <c r="B83" s="9"/>
      <c r="C83" s="9"/>
      <c r="D83" s="6" t="s">
        <v>87</v>
      </c>
      <c r="E83" s="39"/>
      <c r="F83" s="9"/>
      <c r="G83" s="40" t="s">
        <v>88</v>
      </c>
      <c r="H83" s="39"/>
      <c r="I83" s="9"/>
      <c r="J83" s="9"/>
      <c r="K83" s="9"/>
      <c r="O83" t="s">
        <v>102</v>
      </c>
    </row>
    <row r="84" spans="2:15" ht="21.95" hidden="1" customHeight="1" thickBot="1" x14ac:dyDescent="0.3">
      <c r="B84" s="9"/>
      <c r="C84" s="20" t="s">
        <v>21</v>
      </c>
      <c r="D84" s="438"/>
      <c r="E84" s="438"/>
      <c r="F84" s="20" t="s">
        <v>22</v>
      </c>
      <c r="G84" s="439"/>
      <c r="H84" s="440"/>
      <c r="I84" s="9"/>
      <c r="J84" s="9"/>
      <c r="K84" s="9"/>
      <c r="O84" t="s">
        <v>144</v>
      </c>
    </row>
    <row r="85" spans="2:15" ht="21.95" hidden="1" customHeight="1" x14ac:dyDescent="0.25">
      <c r="B85" s="9"/>
      <c r="C85" s="20"/>
      <c r="D85" s="22"/>
      <c r="E85" s="22"/>
      <c r="F85" s="20"/>
      <c r="G85" s="27"/>
      <c r="H85" s="22"/>
      <c r="I85" s="9"/>
      <c r="J85" s="9"/>
      <c r="K85" s="9"/>
      <c r="O85" t="s">
        <v>145</v>
      </c>
    </row>
    <row r="86" spans="2:15" ht="15.75" hidden="1" thickBot="1" x14ac:dyDescent="0.3">
      <c r="B86" s="9"/>
      <c r="C86" s="9"/>
      <c r="D86" s="9"/>
      <c r="E86" s="20" t="s">
        <v>73</v>
      </c>
      <c r="F86" s="432"/>
      <c r="G86" s="432"/>
      <c r="H86" s="9"/>
      <c r="I86" s="9"/>
      <c r="J86" s="9"/>
      <c r="K86" s="9"/>
    </row>
    <row r="87" spans="2:15" x14ac:dyDescent="0.2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5" x14ac:dyDescent="0.2">
      <c r="B88" s="9"/>
      <c r="C88" s="9"/>
      <c r="D88" s="9"/>
      <c r="E88" s="9"/>
      <c r="F88" s="9"/>
      <c r="G88" s="9"/>
      <c r="H88" s="9"/>
      <c r="J88" s="9"/>
      <c r="K88" s="9"/>
    </row>
    <row r="89" spans="2:15" ht="14.25" x14ac:dyDescent="0.2">
      <c r="B89" s="9"/>
      <c r="C89" s="9"/>
      <c r="D89" s="9"/>
      <c r="E89" s="9"/>
      <c r="F89" s="9"/>
      <c r="G89" s="9"/>
      <c r="H89" s="9"/>
      <c r="I89" s="30"/>
      <c r="J89" s="9"/>
      <c r="K89" s="9"/>
      <c r="O89" s="63"/>
    </row>
    <row r="90" spans="2:15" ht="14.25" x14ac:dyDescent="0.2">
      <c r="B90" s="9"/>
      <c r="J90" s="9"/>
      <c r="K90" s="9"/>
      <c r="O90" s="63"/>
    </row>
    <row r="91" spans="2:15" x14ac:dyDescent="0.2">
      <c r="B91" s="9"/>
      <c r="J91" s="9"/>
      <c r="K91" s="9"/>
    </row>
    <row r="92" spans="2:15" x14ac:dyDescent="0.2">
      <c r="B92" s="9"/>
      <c r="J92" s="9"/>
      <c r="K92" s="9"/>
    </row>
    <row r="93" spans="2:15" x14ac:dyDescent="0.2">
      <c r="B93" s="9"/>
      <c r="J93" s="9"/>
      <c r="K93" s="9"/>
      <c r="O93" s="34" t="s">
        <v>109</v>
      </c>
    </row>
    <row r="94" spans="2:15" x14ac:dyDescent="0.2">
      <c r="B94" s="9"/>
      <c r="J94" s="9"/>
      <c r="K94" s="9"/>
      <c r="O94" s="64" t="s">
        <v>110</v>
      </c>
    </row>
    <row r="95" spans="2:15" x14ac:dyDescent="0.2">
      <c r="B95" s="9"/>
      <c r="J95" s="9"/>
      <c r="K95" s="9"/>
      <c r="O95" s="64" t="s">
        <v>111</v>
      </c>
    </row>
    <row r="96" spans="2:15" x14ac:dyDescent="0.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</row>
  </sheetData>
  <protectedRanges>
    <protectedRange sqref="J74" name="Ext number of days"/>
  </protectedRanges>
  <mergeCells count="50">
    <mergeCell ref="F86:G86"/>
    <mergeCell ref="F37:H37"/>
    <mergeCell ref="F38:H38"/>
    <mergeCell ref="F39:H39"/>
    <mergeCell ref="F40:H40"/>
    <mergeCell ref="F41:H41"/>
    <mergeCell ref="H72:J73"/>
    <mergeCell ref="H75:I75"/>
    <mergeCell ref="D77:H77"/>
    <mergeCell ref="E82:H82"/>
    <mergeCell ref="D84:E84"/>
    <mergeCell ref="G84:H84"/>
    <mergeCell ref="F36:H36"/>
    <mergeCell ref="C24:E24"/>
    <mergeCell ref="H24:J24"/>
    <mergeCell ref="C25:E25"/>
    <mergeCell ref="H25:J25"/>
    <mergeCell ref="H28:J28"/>
    <mergeCell ref="C30:E30"/>
    <mergeCell ref="H30:J30"/>
    <mergeCell ref="C31:E31"/>
    <mergeCell ref="H31:J31"/>
    <mergeCell ref="C32:E32"/>
    <mergeCell ref="H32:J32"/>
    <mergeCell ref="H33:J33"/>
    <mergeCell ref="C21:E21"/>
    <mergeCell ref="H21:J21"/>
    <mergeCell ref="C22:E22"/>
    <mergeCell ref="H22:J22"/>
    <mergeCell ref="C23:E23"/>
    <mergeCell ref="H23:J23"/>
    <mergeCell ref="C18:E18"/>
    <mergeCell ref="H18:J18"/>
    <mergeCell ref="C19:E19"/>
    <mergeCell ref="H19:J19"/>
    <mergeCell ref="C20:E20"/>
    <mergeCell ref="H20:J20"/>
    <mergeCell ref="C17:E17"/>
    <mergeCell ref="H17:J17"/>
    <mergeCell ref="B1:J1"/>
    <mergeCell ref="B2:J2"/>
    <mergeCell ref="E8:G8"/>
    <mergeCell ref="E9:G9"/>
    <mergeCell ref="E10:G10"/>
    <mergeCell ref="C11:I12"/>
    <mergeCell ref="I14:J14"/>
    <mergeCell ref="C15:E15"/>
    <mergeCell ref="H15:J15"/>
    <mergeCell ref="C16:E16"/>
    <mergeCell ref="H16:J16"/>
  </mergeCells>
  <conditionalFormatting sqref="I68">
    <cfRule type="cellIs" dxfId="39" priority="2" stopIfTrue="1" operator="lessThan">
      <formula>0</formula>
    </cfRule>
  </conditionalFormatting>
  <conditionalFormatting sqref="J68">
    <cfRule type="cellIs" dxfId="38" priority="1" stopIfTrue="1" operator="equal">
      <formula>"Can Not Quote"</formula>
    </cfRule>
  </conditionalFormatting>
  <dataValidations count="13">
    <dataValidation type="list" allowBlank="1" showInputMessage="1" showErrorMessage="1" sqref="F38:H38" xr:uid="{00000000-0002-0000-0100-000000000000}">
      <formula1>Comp</formula1>
    </dataValidation>
    <dataValidation type="list" allowBlank="1" showInputMessage="1" showErrorMessage="1" sqref="H32:J32" xr:uid="{00000000-0002-0000-0100-000001000000}">
      <formula1>Prepay</formula1>
    </dataValidation>
    <dataValidation type="list" errorStyle="warning" allowBlank="1" showInputMessage="1" showErrorMessage="1" sqref="F37" xr:uid="{00000000-0002-0000-0100-000002000000}">
      <formula1>Product_types</formula1>
    </dataValidation>
    <dataValidation type="list" allowBlank="1" showInputMessage="1" showErrorMessage="1" sqref="F36" xr:uid="{00000000-0002-0000-0100-000003000000}">
      <formula1>Series</formula1>
    </dataValidation>
    <dataValidation type="list" allowBlank="1" showInputMessage="1" showErrorMessage="1" sqref="H20" xr:uid="{00000000-0002-0000-0100-000004000000}">
      <formula1>Loan_Purpose</formula1>
    </dataValidation>
    <dataValidation type="list" allowBlank="1" showInputMessage="1" showErrorMessage="1" sqref="H21" xr:uid="{00000000-0002-0000-0100-000005000000}">
      <formula1>Property_types</formula1>
    </dataValidation>
    <dataValidation type="list" allowBlank="1" showInputMessage="1" showErrorMessage="1" sqref="H23:J23" xr:uid="{00000000-0002-0000-0100-000006000000}">
      <formula1>$O$14:$O$17</formula1>
    </dataValidation>
    <dataValidation type="list" allowBlank="1" showInputMessage="1" showErrorMessage="1" sqref="H30" xr:uid="{00000000-0002-0000-0100-000007000000}">
      <formula1>Interest_Only</formula1>
    </dataValidation>
    <dataValidation type="list" allowBlank="1" showInputMessage="1" showErrorMessage="1" sqref="H22" xr:uid="{00000000-0002-0000-0100-000008000000}">
      <formula1>Occupancy</formula1>
    </dataValidation>
    <dataValidation type="list" allowBlank="1" showInputMessage="1" showErrorMessage="1" sqref="G84:H84" xr:uid="{00000000-0002-0000-0100-000009000000}">
      <formula1>$O$94:$O$95</formula1>
    </dataValidation>
    <dataValidation type="list" allowBlank="1" showInputMessage="1" showErrorMessage="1" sqref="C76 J71" xr:uid="{00000000-0002-0000-0100-00000A000000}">
      <formula1>Broker_Lock_Period</formula1>
    </dataValidation>
    <dataValidation type="list" allowBlank="1" showInputMessage="1" showErrorMessage="1" sqref="D84" xr:uid="{00000000-0002-0000-0100-00000B000000}">
      <formula1>Index</formula1>
    </dataValidation>
    <dataValidation type="list" allowBlank="1" showInputMessage="1" showErrorMessage="1" sqref="E84 E74 H71 E71 H74 K19 H31" xr:uid="{00000000-0002-0000-0100-00000C000000}">
      <formula1>Yes_or_No</formula1>
    </dataValidation>
  </dataValidations>
  <hyperlinks>
    <hyperlink ref="E4" r:id="rId1" display="Checklist" xr:uid="{00000000-0004-0000-0100-000000000000}"/>
  </hyperlinks>
  <printOptions horizontalCentered="1"/>
  <pageMargins left="0.15" right="0.15" top="0.5" bottom="0.25" header="0.5" footer="0.5"/>
  <pageSetup paperSize="5" scale="6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485775</xdr:colOff>
                    <xdr:row>3</xdr:row>
                    <xdr:rowOff>9525</xdr:rowOff>
                  </from>
                  <to>
                    <xdr:col>1</xdr:col>
                    <xdr:colOff>790575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L382"/>
  <sheetViews>
    <sheetView tabSelected="1" zoomScaleNormal="100" zoomScaleSheetLayoutView="55" zoomScalePageLayoutView="55" workbookViewId="0">
      <selection activeCell="R2" sqref="R2:V2"/>
    </sheetView>
  </sheetViews>
  <sheetFormatPr defaultColWidth="9.140625" defaultRowHeight="12.75" x14ac:dyDescent="0.2"/>
  <cols>
    <col min="1" max="1" width="3.42578125" style="30" customWidth="1"/>
    <col min="2" max="2" width="11.140625" style="30" customWidth="1"/>
    <col min="3" max="3" width="7.85546875" style="30" customWidth="1"/>
    <col min="4" max="4" width="8.5703125" style="30" customWidth="1"/>
    <col min="5" max="6" width="7.85546875" style="30" customWidth="1"/>
    <col min="7" max="7" width="11.5703125" style="30" customWidth="1"/>
    <col min="8" max="8" width="2.85546875" style="30" customWidth="1"/>
    <col min="9" max="10" width="7.85546875" style="30" customWidth="1"/>
    <col min="11" max="11" width="8.140625" style="30" customWidth="1"/>
    <col min="12" max="12" width="5.7109375" style="30" customWidth="1"/>
    <col min="13" max="13" width="2.5703125" style="30" customWidth="1"/>
    <col min="14" max="16" width="7.85546875" style="30" customWidth="1"/>
    <col min="17" max="17" width="15" style="270" customWidth="1"/>
    <col min="18" max="18" width="10.85546875" style="30" customWidth="1"/>
    <col min="19" max="19" width="5.42578125" style="274" customWidth="1"/>
    <col min="20" max="20" width="10.85546875" style="30" customWidth="1"/>
    <col min="21" max="21" width="5.42578125" style="270" customWidth="1"/>
    <col min="22" max="22" width="10.85546875" style="30" customWidth="1"/>
    <col min="23" max="23" width="6.140625" style="30" bestFit="1" customWidth="1"/>
    <col min="24" max="24" width="4" style="30" customWidth="1"/>
    <col min="25" max="25" width="6.28515625" style="30" customWidth="1"/>
    <col min="26" max="26" width="9.140625" style="382"/>
    <col min="27" max="27" width="9.140625" style="261"/>
    <col min="28" max="29" width="9.140625" style="30"/>
    <col min="30" max="31" width="9.140625" style="261"/>
    <col min="32" max="16384" width="9.140625" style="30"/>
  </cols>
  <sheetData>
    <row r="1" spans="1:31" ht="23.25" customHeight="1" x14ac:dyDescent="0.2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6"/>
      <c r="S1" s="267"/>
      <c r="T1" s="266"/>
      <c r="U1" s="267"/>
      <c r="V1" s="266"/>
      <c r="W1" s="266"/>
      <c r="X1" s="268"/>
    </row>
    <row r="2" spans="1:31" ht="25.5" customHeight="1" x14ac:dyDescent="0.2">
      <c r="A2" s="269"/>
      <c r="B2" s="290"/>
      <c r="E2" s="486"/>
      <c r="F2" s="486"/>
      <c r="G2" s="486"/>
      <c r="H2" s="486"/>
      <c r="I2" s="486"/>
      <c r="J2" s="486"/>
      <c r="K2" s="486"/>
      <c r="L2" s="486"/>
      <c r="M2" s="291"/>
      <c r="N2" s="292"/>
      <c r="R2" s="478" t="s">
        <v>154</v>
      </c>
      <c r="S2" s="478"/>
      <c r="T2" s="478"/>
      <c r="U2" s="478"/>
      <c r="V2" s="478"/>
      <c r="W2" s="273" t="s">
        <v>223</v>
      </c>
      <c r="X2" s="271"/>
      <c r="Z2" s="382" t="s">
        <v>333</v>
      </c>
      <c r="AD2" s="261" t="s">
        <v>305</v>
      </c>
      <c r="AE2" s="261" t="str">
        <f>IF(OR(R18=R18=Z5,R18=Z7,R18=Z11,R18=Z12),"Yes","No")</f>
        <v>No</v>
      </c>
    </row>
    <row r="3" spans="1:31" ht="23.25" customHeight="1" x14ac:dyDescent="0.2">
      <c r="A3" s="269"/>
      <c r="B3" s="290"/>
      <c r="E3" s="486"/>
      <c r="F3" s="486"/>
      <c r="G3" s="486"/>
      <c r="H3" s="486"/>
      <c r="I3" s="486"/>
      <c r="J3" s="486"/>
      <c r="K3" s="486"/>
      <c r="L3" s="486"/>
      <c r="M3" s="293"/>
      <c r="N3" s="294"/>
      <c r="O3" s="294"/>
      <c r="Q3" s="295"/>
      <c r="S3" s="270"/>
      <c r="T3" s="296" t="s">
        <v>335</v>
      </c>
      <c r="X3" s="271"/>
      <c r="Z3" s="382" t="s">
        <v>353</v>
      </c>
    </row>
    <row r="4" spans="1:31" ht="23.25" customHeight="1" x14ac:dyDescent="0.2">
      <c r="A4" s="269"/>
      <c r="B4" s="290"/>
      <c r="E4" s="297"/>
      <c r="F4" s="294"/>
      <c r="G4" s="290"/>
      <c r="I4" s="298"/>
      <c r="J4" s="298"/>
      <c r="K4" s="298"/>
      <c r="L4" s="298"/>
      <c r="N4" s="298"/>
      <c r="O4" s="299"/>
      <c r="S4" s="300"/>
      <c r="T4" s="296" t="s">
        <v>336</v>
      </c>
      <c r="V4" s="300"/>
      <c r="X4" s="271"/>
      <c r="Z4" s="382" t="s">
        <v>329</v>
      </c>
    </row>
    <row r="5" spans="1:31" ht="23.25" customHeight="1" x14ac:dyDescent="0.2">
      <c r="A5" s="269"/>
      <c r="B5" s="290"/>
      <c r="D5" s="294"/>
      <c r="E5" s="301"/>
      <c r="F5" s="294"/>
      <c r="G5" s="290"/>
      <c r="I5" s="298"/>
      <c r="J5" s="298"/>
      <c r="K5" s="298"/>
      <c r="L5" s="298"/>
      <c r="M5" s="298"/>
      <c r="N5" s="298"/>
      <c r="O5" s="294"/>
      <c r="S5" s="270"/>
      <c r="T5" s="296" t="s">
        <v>337</v>
      </c>
      <c r="X5" s="271"/>
      <c r="Z5" s="382" t="s">
        <v>330</v>
      </c>
    </row>
    <row r="6" spans="1:31" ht="23.25" customHeight="1" x14ac:dyDescent="0.2">
      <c r="A6" s="269"/>
      <c r="B6" s="290"/>
      <c r="D6" s="294"/>
      <c r="E6" s="301"/>
      <c r="F6" s="294"/>
      <c r="G6" s="290"/>
      <c r="I6" s="298"/>
      <c r="J6" s="298"/>
      <c r="K6" s="298"/>
      <c r="L6" s="298"/>
      <c r="M6" s="298"/>
      <c r="N6" s="298"/>
      <c r="O6" s="294"/>
      <c r="S6" s="270"/>
      <c r="T6" s="296" t="s">
        <v>338</v>
      </c>
      <c r="X6" s="271"/>
      <c r="Z6" s="382" t="s">
        <v>331</v>
      </c>
    </row>
    <row r="7" spans="1:31" ht="23.25" customHeight="1" x14ac:dyDescent="0.25">
      <c r="A7" s="269"/>
      <c r="B7" s="414" t="s">
        <v>334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X7" s="271"/>
      <c r="Z7" s="382" t="s">
        <v>332</v>
      </c>
    </row>
    <row r="8" spans="1:31" ht="23.25" customHeight="1" x14ac:dyDescent="0.2">
      <c r="A8" s="269"/>
      <c r="B8" s="441" t="str">
        <f>IF(OR($R$2=$Z$24,$R$2=$Z$25),"Upload to Loan Action Form-Registration-Submission placeholder",IF(OR($R$2=$Z$26,$R$2=$Z$27),"Lock Desk Hours 9:30 to 5:30 based on originating branch location",IF($R$2=$Z$28,"Upload to Loan Action Form-Final Fees placeholder",)))</f>
        <v>Upload to Loan Action Form-Registration-Submission placeholder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X8" s="271"/>
      <c r="Z8" s="382" t="s">
        <v>264</v>
      </c>
    </row>
    <row r="9" spans="1:31" ht="23.25" customHeight="1" x14ac:dyDescent="0.2">
      <c r="A9" s="269"/>
      <c r="B9" s="302" t="s">
        <v>267</v>
      </c>
      <c r="C9" s="303"/>
      <c r="D9" s="304"/>
      <c r="E9" s="304"/>
      <c r="F9" s="304"/>
      <c r="G9" s="303"/>
      <c r="H9" s="303"/>
      <c r="I9" s="304"/>
      <c r="J9" s="305"/>
      <c r="K9" s="305"/>
      <c r="L9" s="305"/>
      <c r="M9" s="305"/>
      <c r="N9" s="306" t="s">
        <v>163</v>
      </c>
      <c r="O9" s="272"/>
      <c r="P9" s="305"/>
      <c r="Q9" s="307"/>
      <c r="R9" s="272"/>
      <c r="S9" s="307"/>
      <c r="T9" s="272"/>
      <c r="U9" s="307"/>
      <c r="V9" s="272"/>
      <c r="W9" s="34"/>
      <c r="X9" s="271"/>
      <c r="Z9" s="382" t="s">
        <v>265</v>
      </c>
    </row>
    <row r="10" spans="1:31" ht="23.25" customHeight="1" x14ac:dyDescent="0.2">
      <c r="A10" s="308"/>
      <c r="B10" s="309" t="s">
        <v>159</v>
      </c>
      <c r="C10" s="309"/>
      <c r="D10" s="310"/>
      <c r="E10" s="310"/>
      <c r="F10" s="487"/>
      <c r="G10" s="487"/>
      <c r="H10" s="487"/>
      <c r="I10" s="487"/>
      <c r="J10" s="487"/>
      <c r="K10" s="487"/>
      <c r="L10" s="311"/>
      <c r="M10" s="260"/>
      <c r="N10" s="312" t="s">
        <v>164</v>
      </c>
      <c r="O10" s="259"/>
      <c r="P10" s="309"/>
      <c r="Q10" s="312"/>
      <c r="R10" s="446"/>
      <c r="S10" s="446"/>
      <c r="T10" s="446"/>
      <c r="U10" s="446"/>
      <c r="V10" s="446"/>
      <c r="W10" s="260"/>
      <c r="X10" s="271"/>
      <c r="Z10" s="382" t="s">
        <v>266</v>
      </c>
    </row>
    <row r="11" spans="1:31" ht="27.75" customHeight="1" x14ac:dyDescent="0.2">
      <c r="A11" s="308"/>
      <c r="B11" s="312" t="s">
        <v>161</v>
      </c>
      <c r="C11" s="309"/>
      <c r="D11" s="309"/>
      <c r="E11" s="309"/>
      <c r="F11" s="451"/>
      <c r="G11" s="451"/>
      <c r="H11" s="451"/>
      <c r="I11" s="451"/>
      <c r="J11" s="451"/>
      <c r="K11" s="451"/>
      <c r="L11" s="311"/>
      <c r="M11" s="260"/>
      <c r="N11" s="309" t="s">
        <v>8</v>
      </c>
      <c r="O11" s="259"/>
      <c r="P11" s="309"/>
      <c r="Q11" s="312"/>
      <c r="R11" s="448"/>
      <c r="S11" s="496"/>
      <c r="T11" s="496"/>
      <c r="U11" s="496"/>
      <c r="V11" s="496"/>
      <c r="W11" s="260"/>
      <c r="X11" s="271"/>
      <c r="Z11" s="382" t="s">
        <v>300</v>
      </c>
    </row>
    <row r="12" spans="1:31" ht="27.75" customHeight="1" x14ac:dyDescent="0.2">
      <c r="A12" s="308"/>
      <c r="B12" s="312" t="s">
        <v>210</v>
      </c>
      <c r="C12" s="309"/>
      <c r="D12" s="310"/>
      <c r="E12" s="310"/>
      <c r="F12" s="451"/>
      <c r="G12" s="451"/>
      <c r="H12" s="451"/>
      <c r="I12" s="451"/>
      <c r="J12" s="451"/>
      <c r="K12" s="451"/>
      <c r="L12" s="311"/>
      <c r="M12" s="260"/>
      <c r="N12" s="309" t="s">
        <v>261</v>
      </c>
      <c r="O12" s="259"/>
      <c r="P12" s="309"/>
      <c r="Q12" s="312"/>
      <c r="R12" s="448"/>
      <c r="S12" s="448"/>
      <c r="T12" s="448"/>
      <c r="U12" s="448"/>
      <c r="V12" s="448"/>
      <c r="W12" s="260"/>
      <c r="X12" s="271"/>
      <c r="Z12" s="382" t="s">
        <v>345</v>
      </c>
    </row>
    <row r="13" spans="1:31" ht="27.75" customHeight="1" x14ac:dyDescent="0.2">
      <c r="A13" s="308"/>
      <c r="B13" s="312"/>
      <c r="C13" s="309"/>
      <c r="D13" s="310"/>
      <c r="E13" s="310"/>
      <c r="F13" s="451"/>
      <c r="G13" s="451"/>
      <c r="H13" s="451"/>
      <c r="I13" s="451"/>
      <c r="J13" s="451"/>
      <c r="K13" s="451"/>
      <c r="L13" s="311"/>
      <c r="M13" s="260"/>
      <c r="N13" s="309" t="s">
        <v>263</v>
      </c>
      <c r="O13" s="260"/>
      <c r="P13" s="260"/>
      <c r="Q13" s="273"/>
      <c r="R13" s="448"/>
      <c r="S13" s="496"/>
      <c r="T13" s="496"/>
      <c r="U13" s="496"/>
      <c r="V13" s="496"/>
      <c r="W13" s="260"/>
      <c r="X13" s="271"/>
      <c r="Z13" s="382" t="s">
        <v>297</v>
      </c>
    </row>
    <row r="14" spans="1:31" ht="27.75" customHeight="1" x14ac:dyDescent="0.2">
      <c r="A14" s="308"/>
      <c r="B14" s="309" t="s">
        <v>339</v>
      </c>
      <c r="C14" s="309"/>
      <c r="D14" s="309"/>
      <c r="E14" s="309"/>
      <c r="F14" s="451"/>
      <c r="G14" s="451"/>
      <c r="H14" s="451"/>
      <c r="I14" s="451"/>
      <c r="J14" s="451"/>
      <c r="K14" s="451"/>
      <c r="L14" s="311"/>
      <c r="M14" s="260"/>
      <c r="N14" s="309" t="s">
        <v>262</v>
      </c>
      <c r="O14" s="260"/>
      <c r="P14" s="260"/>
      <c r="Q14" s="273"/>
      <c r="R14" s="448"/>
      <c r="S14" s="448"/>
      <c r="T14" s="448"/>
      <c r="U14" s="448"/>
      <c r="V14" s="448"/>
      <c r="W14" s="260"/>
      <c r="X14" s="271"/>
      <c r="Z14" s="382" t="s">
        <v>299</v>
      </c>
    </row>
    <row r="15" spans="1:31" ht="27.75" customHeight="1" x14ac:dyDescent="0.2">
      <c r="A15" s="308"/>
      <c r="B15" s="309" t="s">
        <v>160</v>
      </c>
      <c r="C15" s="309"/>
      <c r="D15" s="310"/>
      <c r="E15" s="310"/>
      <c r="F15" s="451"/>
      <c r="G15" s="451"/>
      <c r="H15" s="451"/>
      <c r="I15" s="451"/>
      <c r="J15" s="451"/>
      <c r="K15" s="451"/>
      <c r="L15" s="311"/>
      <c r="M15" s="260"/>
      <c r="N15" s="312" t="s">
        <v>165</v>
      </c>
      <c r="O15" s="259"/>
      <c r="P15" s="309"/>
      <c r="Q15" s="312"/>
      <c r="R15" s="498" t="e">
        <f>R11/(IF(R10="Purchase",MIN(R13,R14),R13))</f>
        <v>#DIV/0!</v>
      </c>
      <c r="S15" s="499"/>
      <c r="T15" s="313" t="s">
        <v>217</v>
      </c>
      <c r="U15" s="498" t="e">
        <f>(R11+R12)/(IF(R10="Purchase",MIN(R13,R14),R13))</f>
        <v>#DIV/0!</v>
      </c>
      <c r="V15" s="499"/>
      <c r="W15" s="260"/>
      <c r="X15" s="271"/>
      <c r="Z15" s="382" t="s">
        <v>298</v>
      </c>
    </row>
    <row r="16" spans="1:31" ht="27.75" customHeight="1" x14ac:dyDescent="0.2">
      <c r="A16" s="308"/>
      <c r="B16" s="309" t="s">
        <v>162</v>
      </c>
      <c r="C16" s="309"/>
      <c r="D16" s="310"/>
      <c r="E16" s="310"/>
      <c r="F16" s="497"/>
      <c r="G16" s="497"/>
      <c r="H16" s="497"/>
      <c r="I16" s="497"/>
      <c r="J16" s="497"/>
      <c r="K16" s="497"/>
      <c r="L16" s="311"/>
      <c r="M16" s="260"/>
      <c r="N16" s="312" t="s">
        <v>242</v>
      </c>
      <c r="O16" s="260"/>
      <c r="P16" s="260"/>
      <c r="Q16" s="273"/>
      <c r="R16" s="500"/>
      <c r="S16" s="501"/>
      <c r="T16" s="313" t="s">
        <v>217</v>
      </c>
      <c r="U16" s="500"/>
      <c r="V16" s="501"/>
      <c r="W16" s="260"/>
      <c r="X16" s="271"/>
      <c r="Z16" s="382" t="s">
        <v>269</v>
      </c>
    </row>
    <row r="17" spans="1:38" ht="27.75" customHeight="1" x14ac:dyDescent="0.2">
      <c r="A17" s="308"/>
      <c r="B17" s="309" t="s">
        <v>225</v>
      </c>
      <c r="C17" s="309"/>
      <c r="D17" s="309"/>
      <c r="E17" s="309"/>
      <c r="F17" s="495"/>
      <c r="G17" s="495"/>
      <c r="H17" s="495"/>
      <c r="I17" s="495"/>
      <c r="J17" s="310" t="s">
        <v>238</v>
      </c>
      <c r="K17" s="309"/>
      <c r="L17" s="311"/>
      <c r="M17" s="260"/>
      <c r="N17" s="309" t="s">
        <v>170</v>
      </c>
      <c r="O17" s="259"/>
      <c r="P17" s="309"/>
      <c r="Q17" s="312"/>
      <c r="R17" s="491" t="s">
        <v>307</v>
      </c>
      <c r="S17" s="492"/>
      <c r="T17" s="492"/>
      <c r="U17" s="492"/>
      <c r="V17" s="492"/>
      <c r="W17" s="260"/>
      <c r="X17" s="271"/>
    </row>
    <row r="18" spans="1:38" ht="27.75" customHeight="1" x14ac:dyDescent="0.2">
      <c r="A18" s="308"/>
      <c r="L18" s="260"/>
      <c r="M18" s="260"/>
      <c r="N18" s="309" t="s">
        <v>166</v>
      </c>
      <c r="O18" s="259"/>
      <c r="P18" s="309"/>
      <c r="Q18" s="312"/>
      <c r="R18" s="445"/>
      <c r="S18" s="449"/>
      <c r="T18" s="449"/>
      <c r="U18" s="449"/>
      <c r="V18" s="449"/>
      <c r="W18" s="260"/>
      <c r="X18" s="271"/>
      <c r="Z18" s="382" t="s">
        <v>273</v>
      </c>
    </row>
    <row r="19" spans="1:38" ht="27.75" customHeight="1" x14ac:dyDescent="0.2">
      <c r="A19" s="308"/>
      <c r="B19" s="302" t="s">
        <v>167</v>
      </c>
      <c r="C19" s="303"/>
      <c r="D19" s="303"/>
      <c r="E19" s="303"/>
      <c r="F19" s="303"/>
      <c r="G19" s="303"/>
      <c r="H19" s="303"/>
      <c r="I19" s="314"/>
      <c r="J19" s="315"/>
      <c r="K19" s="315"/>
      <c r="L19" s="260"/>
      <c r="M19" s="260"/>
      <c r="N19" s="309" t="s">
        <v>303</v>
      </c>
      <c r="O19" s="259"/>
      <c r="P19" s="309"/>
      <c r="Q19" s="312"/>
      <c r="R19" s="445"/>
      <c r="S19" s="445"/>
      <c r="T19" s="445"/>
      <c r="U19" s="445"/>
      <c r="V19" s="445"/>
      <c r="W19" s="260"/>
      <c r="X19" s="271"/>
      <c r="Z19" s="382" t="s">
        <v>272</v>
      </c>
    </row>
    <row r="20" spans="1:38" ht="27.75" customHeight="1" x14ac:dyDescent="0.2">
      <c r="A20" s="308"/>
      <c r="B20" s="309" t="s">
        <v>168</v>
      </c>
      <c r="C20" s="316"/>
      <c r="D20" s="317"/>
      <c r="E20" s="317"/>
      <c r="F20" s="450"/>
      <c r="G20" s="450"/>
      <c r="H20" s="450"/>
      <c r="I20" s="450"/>
      <c r="J20" s="450"/>
      <c r="K20" s="450"/>
      <c r="L20" s="260"/>
      <c r="M20" s="260"/>
      <c r="N20" s="309" t="s">
        <v>276</v>
      </c>
      <c r="O20" s="260"/>
      <c r="P20" s="260"/>
      <c r="Q20" s="273"/>
      <c r="R20" s="493"/>
      <c r="S20" s="494"/>
      <c r="T20" s="494"/>
      <c r="U20" s="494"/>
      <c r="V20" s="494"/>
      <c r="W20" s="260"/>
      <c r="X20" s="271"/>
      <c r="Z20" s="382" t="s">
        <v>277</v>
      </c>
    </row>
    <row r="21" spans="1:38" ht="23.25" customHeight="1" x14ac:dyDescent="0.2">
      <c r="A21" s="308"/>
      <c r="B21" s="312"/>
      <c r="C21" s="259"/>
      <c r="D21" s="317"/>
      <c r="E21" s="317"/>
      <c r="F21" s="451"/>
      <c r="G21" s="451"/>
      <c r="H21" s="451"/>
      <c r="I21" s="451"/>
      <c r="J21" s="451"/>
      <c r="K21" s="451"/>
      <c r="L21" s="260"/>
      <c r="M21" s="260"/>
      <c r="N21" s="309" t="s">
        <v>247</v>
      </c>
      <c r="O21" s="260"/>
      <c r="P21" s="260"/>
      <c r="Q21" s="273"/>
      <c r="R21" s="445"/>
      <c r="S21" s="449"/>
      <c r="T21" s="449"/>
      <c r="U21" s="449"/>
      <c r="V21" s="449"/>
      <c r="W21" s="260"/>
      <c r="X21" s="271"/>
      <c r="Z21" s="382" t="s">
        <v>286</v>
      </c>
    </row>
    <row r="22" spans="1:38" ht="23.25" customHeight="1" x14ac:dyDescent="0.2">
      <c r="A22" s="308"/>
      <c r="B22" s="312" t="s">
        <v>201</v>
      </c>
      <c r="C22" s="318"/>
      <c r="D22" s="317"/>
      <c r="E22" s="317"/>
      <c r="F22" s="451"/>
      <c r="G22" s="451"/>
      <c r="H22" s="451"/>
      <c r="I22" s="451"/>
      <c r="J22" s="451"/>
      <c r="K22" s="451"/>
      <c r="L22" s="260"/>
      <c r="M22" s="260"/>
      <c r="N22" s="309" t="s">
        <v>224</v>
      </c>
      <c r="O22" s="260"/>
      <c r="P22" s="260"/>
      <c r="Q22" s="273"/>
      <c r="R22" s="445"/>
      <c r="S22" s="449"/>
      <c r="T22" s="449"/>
      <c r="U22" s="449"/>
      <c r="V22" s="449"/>
      <c r="W22" s="260"/>
      <c r="X22" s="271"/>
      <c r="Z22" s="382" t="s">
        <v>278</v>
      </c>
    </row>
    <row r="23" spans="1:38" ht="26.25" customHeight="1" x14ac:dyDescent="0.2">
      <c r="A23" s="308"/>
      <c r="B23" s="309" t="s">
        <v>169</v>
      </c>
      <c r="C23" s="259"/>
      <c r="D23" s="319"/>
      <c r="E23" s="319"/>
      <c r="F23" s="451"/>
      <c r="G23" s="451"/>
      <c r="H23" s="451"/>
      <c r="I23" s="451"/>
      <c r="J23" s="451"/>
      <c r="K23" s="451"/>
      <c r="L23" s="311"/>
      <c r="M23" s="260"/>
      <c r="N23" s="309" t="s">
        <v>9</v>
      </c>
      <c r="O23" s="260"/>
      <c r="P23" s="260"/>
      <c r="Q23" s="273"/>
      <c r="R23" s="445"/>
      <c r="S23" s="449"/>
      <c r="T23" s="449"/>
      <c r="U23" s="449"/>
      <c r="V23" s="449"/>
      <c r="W23" s="260"/>
      <c r="X23" s="271"/>
    </row>
    <row r="24" spans="1:38" ht="26.25" customHeight="1" x14ac:dyDescent="0.2">
      <c r="A24" s="269"/>
      <c r="B24" s="312"/>
      <c r="C24" s="259"/>
      <c r="D24" s="259"/>
      <c r="E24" s="259"/>
      <c r="F24" s="451"/>
      <c r="G24" s="451"/>
      <c r="H24" s="451"/>
      <c r="I24" s="451"/>
      <c r="J24" s="451"/>
      <c r="K24" s="451"/>
      <c r="L24" s="311"/>
      <c r="M24" s="260"/>
      <c r="N24" s="309" t="s">
        <v>246</v>
      </c>
      <c r="O24" s="260"/>
      <c r="P24" s="260"/>
      <c r="Q24" s="273"/>
      <c r="R24" s="445"/>
      <c r="S24" s="449"/>
      <c r="T24" s="449"/>
      <c r="U24" s="449"/>
      <c r="V24" s="449"/>
      <c r="W24" s="260"/>
      <c r="X24" s="271"/>
      <c r="Z24" s="382" t="s">
        <v>154</v>
      </c>
    </row>
    <row r="25" spans="1:38" ht="26.25" customHeight="1" x14ac:dyDescent="0.2">
      <c r="A25" s="269"/>
      <c r="B25" s="312" t="s">
        <v>202</v>
      </c>
      <c r="C25" s="260"/>
      <c r="D25" s="260"/>
      <c r="E25" s="260"/>
      <c r="F25" s="451"/>
      <c r="G25" s="451"/>
      <c r="H25" s="451"/>
      <c r="I25" s="451"/>
      <c r="J25" s="451"/>
      <c r="K25" s="451"/>
      <c r="L25" s="311"/>
      <c r="M25" s="260"/>
      <c r="N25" s="309" t="s">
        <v>268</v>
      </c>
      <c r="O25" s="260"/>
      <c r="P25" s="320"/>
      <c r="Q25" s="273"/>
      <c r="R25" s="445"/>
      <c r="S25" s="449"/>
      <c r="T25" s="449"/>
      <c r="U25" s="449"/>
      <c r="V25" s="449"/>
      <c r="W25" s="260"/>
      <c r="X25" s="271"/>
      <c r="Z25" s="382" t="s">
        <v>279</v>
      </c>
      <c r="AH25" s="489"/>
      <c r="AI25" s="490"/>
      <c r="AJ25" s="490"/>
      <c r="AK25" s="490"/>
      <c r="AL25" s="490"/>
    </row>
    <row r="26" spans="1:38" ht="26.25" customHeight="1" x14ac:dyDescent="0.2">
      <c r="A26" s="269"/>
      <c r="B26" s="302" t="s">
        <v>249</v>
      </c>
      <c r="C26" s="303"/>
      <c r="D26" s="303"/>
      <c r="E26" s="303"/>
      <c r="F26" s="303"/>
      <c r="G26" s="303"/>
      <c r="H26" s="303"/>
      <c r="I26" s="314"/>
      <c r="J26" s="315"/>
      <c r="K26" s="315"/>
      <c r="L26" s="321"/>
      <c r="M26" s="260"/>
      <c r="N26" s="309" t="s">
        <v>248</v>
      </c>
      <c r="O26" s="260"/>
      <c r="P26" s="260"/>
      <c r="Q26" s="273"/>
      <c r="R26" s="445"/>
      <c r="S26" s="445"/>
      <c r="T26" s="445"/>
      <c r="U26" s="445"/>
      <c r="V26" s="445"/>
      <c r="W26" s="260"/>
      <c r="X26" s="271"/>
      <c r="Z26" s="382" t="s">
        <v>156</v>
      </c>
    </row>
    <row r="27" spans="1:38" ht="26.25" customHeight="1" x14ac:dyDescent="0.2">
      <c r="A27" s="269"/>
      <c r="B27" s="312" t="s">
        <v>177</v>
      </c>
      <c r="C27" s="259"/>
      <c r="D27" s="259"/>
      <c r="E27" s="259"/>
      <c r="F27" s="450"/>
      <c r="G27" s="450"/>
      <c r="H27" s="450"/>
      <c r="I27" s="450"/>
      <c r="J27" s="450"/>
      <c r="K27" s="450"/>
      <c r="L27" s="260"/>
      <c r="M27" s="260"/>
      <c r="N27" s="309" t="s">
        <v>271</v>
      </c>
      <c r="O27" s="260"/>
      <c r="P27" s="260"/>
      <c r="Q27" s="273"/>
      <c r="R27" s="445"/>
      <c r="S27" s="445"/>
      <c r="T27" s="445"/>
      <c r="U27" s="445"/>
      <c r="V27" s="445"/>
      <c r="W27" s="260"/>
      <c r="X27" s="271"/>
      <c r="Z27" s="382" t="s">
        <v>280</v>
      </c>
    </row>
    <row r="28" spans="1:38" ht="26.25" customHeight="1" x14ac:dyDescent="0.2">
      <c r="A28" s="269"/>
      <c r="B28" s="312" t="s">
        <v>210</v>
      </c>
      <c r="C28" s="259"/>
      <c r="D28" s="259"/>
      <c r="E28" s="259"/>
      <c r="F28" s="451"/>
      <c r="G28" s="451"/>
      <c r="H28" s="451"/>
      <c r="I28" s="451"/>
      <c r="J28" s="451"/>
      <c r="K28" s="451"/>
      <c r="L28" s="260"/>
      <c r="M28" s="260"/>
      <c r="N28" s="309" t="s">
        <v>308</v>
      </c>
      <c r="R28" s="445"/>
      <c r="S28" s="445"/>
      <c r="T28" s="445"/>
      <c r="U28" s="445"/>
      <c r="V28" s="445"/>
      <c r="W28" s="260"/>
      <c r="X28" s="271"/>
      <c r="Z28" s="382" t="s">
        <v>252</v>
      </c>
    </row>
    <row r="29" spans="1:38" ht="23.25" customHeight="1" x14ac:dyDescent="0.2">
      <c r="A29" s="269"/>
      <c r="B29" s="312" t="str">
        <f>IF(AND(OR(R10=Z99,Z100=R10),R27=Z19),"Is transaction a CEMA?",IF(AND(OR(R10=Z99,Z100=R10),R27=Z20),"Is property homesteaded?",""))</f>
        <v/>
      </c>
      <c r="F29" s="474" t="s">
        <v>34</v>
      </c>
      <c r="G29" s="474"/>
      <c r="H29" s="474"/>
      <c r="I29" s="474"/>
      <c r="J29" s="474"/>
      <c r="K29" s="474"/>
      <c r="L29" s="260"/>
      <c r="M29" s="260"/>
      <c r="N29" s="312" t="s">
        <v>275</v>
      </c>
      <c r="O29" s="259"/>
      <c r="P29" s="259"/>
      <c r="Q29" s="312"/>
      <c r="R29" s="446"/>
      <c r="S29" s="447"/>
      <c r="T29" s="447"/>
      <c r="U29" s="447"/>
      <c r="V29" s="447"/>
      <c r="W29" s="260"/>
      <c r="X29" s="271"/>
    </row>
    <row r="30" spans="1:38" ht="23.25" customHeight="1" x14ac:dyDescent="0.2">
      <c r="A30" s="269"/>
      <c r="B30" s="312" t="str">
        <f>IF(AND(F29=Z52,R27=Z20),"What transaction type?","")</f>
        <v/>
      </c>
      <c r="C30" s="259"/>
      <c r="D30" s="259"/>
      <c r="E30" s="259"/>
      <c r="F30" s="474"/>
      <c r="G30" s="474"/>
      <c r="H30" s="474"/>
      <c r="I30" s="474"/>
      <c r="J30" s="474"/>
      <c r="K30" s="474"/>
      <c r="L30" s="312"/>
      <c r="M30" s="312"/>
      <c r="N30" s="488" t="s">
        <v>317</v>
      </c>
      <c r="O30" s="488"/>
      <c r="P30" s="488"/>
      <c r="Q30" s="488"/>
      <c r="R30" s="446"/>
      <c r="S30" s="447"/>
      <c r="T30" s="447"/>
      <c r="U30" s="447"/>
      <c r="V30" s="447"/>
      <c r="W30" s="260"/>
      <c r="X30" s="271"/>
      <c r="Z30" s="382" t="s">
        <v>281</v>
      </c>
    </row>
    <row r="31" spans="1:38" ht="23.25" customHeight="1" x14ac:dyDescent="0.2">
      <c r="A31" s="269"/>
      <c r="B31" s="312"/>
      <c r="C31" s="259"/>
      <c r="D31" s="259"/>
      <c r="E31" s="259"/>
      <c r="F31" s="485"/>
      <c r="G31" s="485"/>
      <c r="H31" s="485"/>
      <c r="I31" s="485"/>
      <c r="J31" s="485"/>
      <c r="K31" s="485"/>
      <c r="L31" s="260"/>
      <c r="M31" s="260"/>
      <c r="N31" s="309"/>
      <c r="O31" s="322"/>
      <c r="P31" s="322"/>
      <c r="Q31" s="322"/>
      <c r="R31" s="322"/>
      <c r="S31" s="322"/>
      <c r="T31" s="322"/>
      <c r="U31" s="322"/>
      <c r="V31" s="322"/>
      <c r="W31" s="260"/>
      <c r="X31" s="271"/>
      <c r="Z31" s="382" t="s">
        <v>282</v>
      </c>
    </row>
    <row r="32" spans="1:38" ht="23.25" customHeight="1" x14ac:dyDescent="0.2">
      <c r="A32" s="269"/>
      <c r="B32" s="312" t="s">
        <v>270</v>
      </c>
      <c r="C32" s="259"/>
      <c r="D32" s="259"/>
      <c r="E32" s="259"/>
      <c r="F32" s="479" t="s">
        <v>274</v>
      </c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1"/>
      <c r="W32" s="260"/>
      <c r="X32" s="271"/>
      <c r="Z32" s="382" t="s">
        <v>283</v>
      </c>
    </row>
    <row r="33" spans="1:27" ht="23.25" customHeight="1" x14ac:dyDescent="0.2">
      <c r="A33" s="269"/>
      <c r="B33" s="312"/>
      <c r="C33" s="259"/>
      <c r="D33" s="259"/>
      <c r="E33" s="259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4"/>
      <c r="W33" s="260"/>
      <c r="X33" s="271"/>
    </row>
    <row r="34" spans="1:27" ht="23.25" customHeight="1" x14ac:dyDescent="0.2">
      <c r="A34" s="269"/>
      <c r="B34" s="312"/>
      <c r="C34" s="259"/>
      <c r="D34" s="259"/>
      <c r="E34" s="259"/>
      <c r="F34" s="309"/>
      <c r="G34" s="309"/>
      <c r="H34" s="309"/>
      <c r="I34" s="309"/>
      <c r="J34" s="309"/>
      <c r="K34" s="309"/>
      <c r="L34" s="260"/>
      <c r="M34" s="260"/>
      <c r="N34" s="452" t="s">
        <v>309</v>
      </c>
      <c r="O34" s="452"/>
      <c r="P34" s="452"/>
      <c r="Q34" s="452"/>
      <c r="R34" s="452"/>
      <c r="S34" s="452"/>
      <c r="T34" s="452"/>
      <c r="U34" s="452"/>
      <c r="V34" s="452"/>
      <c r="W34" s="260"/>
      <c r="X34" s="271"/>
    </row>
    <row r="35" spans="1:27" ht="23.25" customHeight="1" x14ac:dyDescent="0.2">
      <c r="A35" s="269"/>
      <c r="B35" s="312"/>
      <c r="C35" s="259"/>
      <c r="D35" s="259"/>
      <c r="E35" s="259"/>
      <c r="F35" s="309"/>
      <c r="G35" s="309"/>
      <c r="H35" s="309"/>
      <c r="I35" s="309"/>
      <c r="J35" s="309"/>
      <c r="K35" s="309"/>
      <c r="L35" s="260"/>
      <c r="M35" s="260"/>
      <c r="N35" s="453"/>
      <c r="O35" s="453"/>
      <c r="P35" s="453"/>
      <c r="Q35" s="453"/>
      <c r="R35" s="453"/>
      <c r="S35" s="453"/>
      <c r="T35" s="453"/>
      <c r="U35" s="453"/>
      <c r="V35" s="453"/>
      <c r="W35" s="260"/>
      <c r="X35" s="271"/>
    </row>
    <row r="36" spans="1:27" ht="23.25" customHeight="1" x14ac:dyDescent="0.2">
      <c r="A36" s="269"/>
      <c r="B36" s="323" t="s">
        <v>203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307"/>
      <c r="R36" s="272"/>
      <c r="S36" s="272"/>
      <c r="T36" s="272"/>
      <c r="U36" s="307"/>
      <c r="V36" s="272"/>
      <c r="W36" s="260"/>
      <c r="X36" s="271"/>
    </row>
    <row r="37" spans="1:27" ht="23.25" customHeight="1" x14ac:dyDescent="0.2">
      <c r="A37" s="269"/>
      <c r="B37" s="454" t="s">
        <v>260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6"/>
      <c r="X37" s="271"/>
    </row>
    <row r="38" spans="1:27" ht="23.25" customHeight="1" x14ac:dyDescent="0.2">
      <c r="A38" s="269"/>
      <c r="B38" s="324" t="s">
        <v>321</v>
      </c>
      <c r="C38" s="196"/>
      <c r="D38" s="196"/>
      <c r="E38" s="196"/>
      <c r="F38" s="196"/>
      <c r="G38" s="196"/>
      <c r="I38" s="325"/>
      <c r="J38" s="326"/>
      <c r="K38" s="327"/>
      <c r="M38" s="261"/>
      <c r="N38" s="328" t="s">
        <v>245</v>
      </c>
      <c r="O38" s="261"/>
      <c r="P38" s="261"/>
      <c r="Q38" s="261"/>
      <c r="R38" s="329" t="s">
        <v>138</v>
      </c>
      <c r="S38" s="262"/>
      <c r="T38" s="457"/>
      <c r="U38" s="458"/>
      <c r="V38" s="458"/>
      <c r="W38" s="330" t="s">
        <v>223</v>
      </c>
      <c r="X38" s="271"/>
    </row>
    <row r="39" spans="1:27" ht="23.25" customHeight="1" x14ac:dyDescent="0.2">
      <c r="A39" s="269"/>
      <c r="B39" s="331" t="s">
        <v>323</v>
      </c>
      <c r="I39" s="442"/>
      <c r="J39" s="442"/>
      <c r="K39" s="443"/>
      <c r="X39" s="271"/>
    </row>
    <row r="40" spans="1:27" ht="23.25" customHeight="1" x14ac:dyDescent="0.2">
      <c r="A40" s="269"/>
      <c r="B40" s="331" t="s">
        <v>324</v>
      </c>
      <c r="I40" s="444"/>
      <c r="J40" s="444"/>
      <c r="K40" s="444"/>
      <c r="L40" s="273"/>
      <c r="N40" s="332"/>
      <c r="O40" s="333"/>
      <c r="P40" s="333"/>
      <c r="Q40" s="333"/>
      <c r="R40" s="334" t="s">
        <v>17</v>
      </c>
      <c r="S40" s="333"/>
      <c r="T40" s="334" t="s">
        <v>16</v>
      </c>
      <c r="U40" s="333"/>
      <c r="V40" s="334" t="s">
        <v>18</v>
      </c>
      <c r="X40" s="271"/>
    </row>
    <row r="41" spans="1:27" ht="23.25" customHeight="1" x14ac:dyDescent="0.2">
      <c r="A41" s="269"/>
      <c r="B41" s="324" t="s">
        <v>322</v>
      </c>
      <c r="I41" s="335"/>
      <c r="J41" s="336"/>
      <c r="K41" s="335"/>
      <c r="N41" s="337" t="s">
        <v>316</v>
      </c>
      <c r="O41" s="338"/>
      <c r="P41" s="338"/>
      <c r="Q41" s="338"/>
      <c r="R41" s="339"/>
      <c r="S41" s="340"/>
      <c r="T41" s="341"/>
      <c r="U41" s="338"/>
      <c r="V41" s="342">
        <v>0</v>
      </c>
      <c r="X41" s="271"/>
      <c r="Z41" s="382" t="s">
        <v>284</v>
      </c>
    </row>
    <row r="42" spans="1:27" ht="23.25" customHeight="1" x14ac:dyDescent="0.2">
      <c r="A42" s="269"/>
      <c r="B42" s="352" t="s">
        <v>325</v>
      </c>
      <c r="I42" s="442"/>
      <c r="J42" s="442"/>
      <c r="K42" s="442"/>
      <c r="N42" s="343"/>
      <c r="O42" s="333"/>
      <c r="P42" s="333"/>
      <c r="Q42" s="333"/>
      <c r="R42" s="334"/>
      <c r="S42" s="333"/>
      <c r="T42" s="334"/>
      <c r="U42" s="333"/>
      <c r="V42" s="334"/>
      <c r="X42" s="271"/>
      <c r="Z42" s="382" t="s">
        <v>328</v>
      </c>
    </row>
    <row r="43" spans="1:27" ht="23.25" customHeight="1" x14ac:dyDescent="0.2">
      <c r="A43" s="269"/>
      <c r="B43" s="352" t="s">
        <v>103</v>
      </c>
      <c r="C43" s="338"/>
      <c r="D43" s="338"/>
      <c r="E43" s="338"/>
      <c r="F43" s="338"/>
      <c r="G43" s="338"/>
      <c r="I43" s="468"/>
      <c r="J43" s="469"/>
      <c r="K43" s="469"/>
      <c r="N43" s="344"/>
      <c r="O43" s="344"/>
      <c r="P43" s="344"/>
      <c r="Q43" s="35"/>
      <c r="R43" s="345"/>
      <c r="S43" s="338"/>
      <c r="T43" s="345"/>
      <c r="U43" s="346"/>
      <c r="V43" s="347"/>
      <c r="X43" s="271"/>
      <c r="Z43" s="382" t="s">
        <v>311</v>
      </c>
    </row>
    <row r="44" spans="1:27" ht="23.25" customHeight="1" x14ac:dyDescent="0.2">
      <c r="A44" s="269"/>
      <c r="B44" s="352" t="s">
        <v>191</v>
      </c>
      <c r="C44" s="348"/>
      <c r="D44" s="348"/>
      <c r="E44" s="348"/>
      <c r="F44" s="348"/>
      <c r="G44" s="348"/>
      <c r="H44" s="348"/>
      <c r="I44" s="348"/>
      <c r="J44" s="338"/>
      <c r="K44" s="338"/>
      <c r="N44" s="264" t="s">
        <v>215</v>
      </c>
      <c r="O44" s="263"/>
      <c r="P44" s="263"/>
      <c r="Q44" s="264"/>
      <c r="R44" s="349">
        <f>R41</f>
        <v>0</v>
      </c>
      <c r="S44" s="263"/>
      <c r="T44" s="349">
        <f>T41</f>
        <v>0</v>
      </c>
      <c r="U44" s="264"/>
      <c r="V44" s="349">
        <f>V41</f>
        <v>0</v>
      </c>
      <c r="X44" s="271"/>
      <c r="Z44" s="382" t="s">
        <v>312</v>
      </c>
    </row>
    <row r="45" spans="1:27" ht="23.25" customHeight="1" x14ac:dyDescent="0.2">
      <c r="A45" s="269"/>
      <c r="B45" s="352" t="s">
        <v>304</v>
      </c>
      <c r="C45" s="348"/>
      <c r="D45" s="348"/>
      <c r="E45" s="475"/>
      <c r="F45" s="475"/>
      <c r="G45" s="348" t="s">
        <v>199</v>
      </c>
      <c r="H45" s="348" t="s">
        <v>200</v>
      </c>
      <c r="I45" s="476">
        <f>E45/100*R11</f>
        <v>0</v>
      </c>
      <c r="J45" s="476"/>
      <c r="K45" s="477"/>
      <c r="N45" s="459" t="s">
        <v>352</v>
      </c>
      <c r="O45" s="460"/>
      <c r="P45" s="460"/>
      <c r="Q45" s="460"/>
      <c r="R45" s="460"/>
      <c r="S45" s="460"/>
      <c r="T45" s="460"/>
      <c r="U45" s="460"/>
      <c r="V45" s="461"/>
      <c r="X45" s="271"/>
      <c r="Z45" s="382" t="s">
        <v>51</v>
      </c>
      <c r="AA45" s="261" t="s">
        <v>354</v>
      </c>
    </row>
    <row r="46" spans="1:27" ht="23.25" customHeight="1" x14ac:dyDescent="0.2">
      <c r="A46" s="269"/>
      <c r="B46" s="352" t="s">
        <v>306</v>
      </c>
      <c r="C46" s="348"/>
      <c r="D46" s="348"/>
      <c r="E46" s="471">
        <f>MAX(T44,0)</f>
        <v>0</v>
      </c>
      <c r="F46" s="471"/>
      <c r="G46" s="348" t="s">
        <v>199</v>
      </c>
      <c r="H46" s="348" t="s">
        <v>200</v>
      </c>
      <c r="I46" s="472">
        <f>E46/100*R11</f>
        <v>0</v>
      </c>
      <c r="J46" s="472"/>
      <c r="K46" s="472"/>
      <c r="N46" s="351"/>
      <c r="O46" s="335"/>
      <c r="P46" s="348"/>
      <c r="Q46" s="336"/>
      <c r="R46" s="350"/>
      <c r="S46" s="336"/>
      <c r="T46" s="335"/>
      <c r="U46" s="335"/>
      <c r="V46" s="335"/>
      <c r="X46" s="271"/>
      <c r="AA46" s="261" t="s">
        <v>355</v>
      </c>
    </row>
    <row r="47" spans="1:27" ht="23.25" customHeight="1" x14ac:dyDescent="0.2">
      <c r="A47" s="269"/>
      <c r="B47" s="348" t="s">
        <v>194</v>
      </c>
      <c r="C47" s="348"/>
      <c r="D47" s="348"/>
      <c r="E47" s="348"/>
      <c r="F47" s="338"/>
      <c r="G47" s="348"/>
      <c r="H47" s="348" t="s">
        <v>200</v>
      </c>
      <c r="I47" s="470"/>
      <c r="J47" s="470"/>
      <c r="K47" s="470"/>
      <c r="N47" s="351"/>
      <c r="O47" s="335"/>
      <c r="P47" s="348"/>
      <c r="Q47" s="336"/>
      <c r="R47" s="350"/>
      <c r="S47" s="336"/>
      <c r="T47" s="335"/>
      <c r="U47" s="335"/>
      <c r="V47" s="335"/>
      <c r="X47" s="271"/>
      <c r="AA47" s="261" t="s">
        <v>356</v>
      </c>
    </row>
    <row r="48" spans="1:27" ht="23.25" customHeight="1" x14ac:dyDescent="0.2">
      <c r="A48" s="269"/>
      <c r="B48" s="348" t="s">
        <v>320</v>
      </c>
      <c r="C48" s="348"/>
      <c r="D48" s="348"/>
      <c r="E48" s="344"/>
      <c r="F48" s="338"/>
      <c r="G48" s="348"/>
      <c r="H48" s="348" t="s">
        <v>200</v>
      </c>
      <c r="I48" s="470"/>
      <c r="J48" s="470"/>
      <c r="K48" s="470"/>
      <c r="N48" s="348"/>
      <c r="O48" s="338"/>
      <c r="P48" s="348"/>
      <c r="Q48" s="336"/>
      <c r="R48" s="350"/>
      <c r="S48" s="336"/>
      <c r="T48" s="335"/>
      <c r="U48" s="335"/>
      <c r="V48" s="335"/>
      <c r="X48" s="271"/>
      <c r="AA48" s="261" t="s">
        <v>357</v>
      </c>
    </row>
    <row r="49" spans="1:27" ht="23.25" customHeight="1" x14ac:dyDescent="0.2">
      <c r="A49" s="269"/>
      <c r="B49" s="348" t="s">
        <v>310</v>
      </c>
      <c r="C49" s="348"/>
      <c r="D49" s="348"/>
      <c r="E49" s="344"/>
      <c r="F49" s="338"/>
      <c r="G49" s="348"/>
      <c r="H49" s="348" t="s">
        <v>200</v>
      </c>
      <c r="I49" s="470"/>
      <c r="J49" s="470"/>
      <c r="K49" s="470"/>
      <c r="N49" s="348"/>
      <c r="O49" s="338"/>
      <c r="P49" s="348"/>
      <c r="Q49" s="336"/>
      <c r="R49" s="350"/>
      <c r="S49" s="336"/>
      <c r="T49" s="335"/>
      <c r="U49" s="335"/>
      <c r="V49" s="335"/>
      <c r="X49" s="271"/>
      <c r="AA49" s="261" t="s">
        <v>358</v>
      </c>
    </row>
    <row r="50" spans="1:27" ht="23.25" customHeight="1" x14ac:dyDescent="0.2">
      <c r="A50" s="269"/>
      <c r="B50" s="352" t="s">
        <v>315</v>
      </c>
      <c r="C50" s="352"/>
      <c r="D50" s="352"/>
      <c r="E50" s="312"/>
      <c r="F50" s="338"/>
      <c r="G50" s="348"/>
      <c r="H50" s="348" t="s">
        <v>200</v>
      </c>
      <c r="I50" s="470"/>
      <c r="J50" s="470"/>
      <c r="K50" s="470"/>
      <c r="L50" s="26"/>
      <c r="N50" s="351"/>
      <c r="O50" s="335"/>
      <c r="P50" s="335"/>
      <c r="Q50" s="336"/>
      <c r="R50" s="350"/>
      <c r="S50" s="336"/>
      <c r="T50" s="335"/>
      <c r="U50" s="335"/>
      <c r="V50" s="335"/>
      <c r="X50" s="271"/>
      <c r="Z50" s="383"/>
      <c r="AA50" s="261" t="s">
        <v>285</v>
      </c>
    </row>
    <row r="51" spans="1:27" ht="23.25" customHeight="1" x14ac:dyDescent="0.2">
      <c r="A51" s="269"/>
      <c r="B51" s="312" t="s">
        <v>318</v>
      </c>
      <c r="C51" s="312"/>
      <c r="D51" s="312"/>
      <c r="E51" s="312"/>
      <c r="F51" s="338"/>
      <c r="G51" s="348"/>
      <c r="H51" s="348" t="s">
        <v>200</v>
      </c>
      <c r="I51" s="473" t="str">
        <f>IF(R30=Z52,1000,"")</f>
        <v/>
      </c>
      <c r="J51" s="473"/>
      <c r="K51" s="473"/>
      <c r="L51" s="26"/>
      <c r="N51" s="351"/>
      <c r="O51" s="335"/>
      <c r="P51" s="335"/>
      <c r="Q51" s="336"/>
      <c r="R51" s="350"/>
      <c r="S51" s="336"/>
      <c r="T51" s="335"/>
      <c r="U51" s="335"/>
      <c r="V51" s="335"/>
      <c r="X51" s="271"/>
      <c r="AA51" s="378" t="s">
        <v>51</v>
      </c>
    </row>
    <row r="52" spans="1:27" ht="23.25" customHeight="1" x14ac:dyDescent="0.2">
      <c r="A52" s="269"/>
      <c r="B52" s="312" t="s">
        <v>319</v>
      </c>
      <c r="C52" s="312"/>
      <c r="D52" s="312"/>
      <c r="E52" s="312"/>
      <c r="F52" s="338"/>
      <c r="G52" s="348"/>
      <c r="H52" s="348" t="s">
        <v>200</v>
      </c>
      <c r="I52" s="470"/>
      <c r="J52" s="470"/>
      <c r="K52" s="470"/>
      <c r="L52" s="26"/>
      <c r="N52" s="351"/>
      <c r="O52" s="335"/>
      <c r="P52" s="335"/>
      <c r="Q52" s="336"/>
      <c r="R52" s="350"/>
      <c r="S52" s="336"/>
      <c r="T52" s="335"/>
      <c r="U52" s="335"/>
      <c r="V52" s="335"/>
      <c r="X52" s="271"/>
      <c r="Y52" s="261"/>
      <c r="Z52" s="382" t="s">
        <v>34</v>
      </c>
    </row>
    <row r="53" spans="1:27" ht="23.25" customHeight="1" x14ac:dyDescent="0.2">
      <c r="A53" s="269"/>
      <c r="B53" s="348" t="s">
        <v>197</v>
      </c>
      <c r="C53" s="352"/>
      <c r="D53" s="352"/>
      <c r="E53" s="312"/>
      <c r="F53" s="338"/>
      <c r="G53" s="348"/>
      <c r="H53" s="348" t="s">
        <v>200</v>
      </c>
      <c r="I53" s="470"/>
      <c r="J53" s="470"/>
      <c r="K53" s="470"/>
      <c r="L53" s="26"/>
      <c r="Q53" s="336"/>
      <c r="R53" s="350"/>
      <c r="S53" s="336"/>
      <c r="T53" s="335"/>
      <c r="U53" s="335"/>
      <c r="V53" s="335"/>
      <c r="X53" s="271"/>
      <c r="Y53" s="261"/>
      <c r="Z53" s="382" t="s">
        <v>35</v>
      </c>
    </row>
    <row r="54" spans="1:27" ht="23.25" customHeight="1" x14ac:dyDescent="0.2">
      <c r="A54" s="269"/>
      <c r="B54" s="312" t="s">
        <v>313</v>
      </c>
      <c r="C54" s="312"/>
      <c r="D54" s="312"/>
      <c r="E54" s="312"/>
      <c r="F54" s="338"/>
      <c r="G54" s="348"/>
      <c r="H54" s="348" t="s">
        <v>200</v>
      </c>
      <c r="I54" s="470"/>
      <c r="J54" s="470"/>
      <c r="K54" s="470"/>
      <c r="L54" s="26"/>
      <c r="Q54" s="336"/>
      <c r="R54" s="350"/>
      <c r="S54" s="336"/>
      <c r="T54" s="335"/>
      <c r="U54" s="335"/>
      <c r="V54" s="335"/>
      <c r="X54" s="271"/>
      <c r="Y54" s="261"/>
      <c r="Z54" s="383"/>
    </row>
    <row r="55" spans="1:27" ht="23.25" customHeight="1" x14ac:dyDescent="0.2">
      <c r="A55" s="269"/>
      <c r="B55" s="348" t="s">
        <v>314</v>
      </c>
      <c r="C55" s="353"/>
      <c r="D55" s="353"/>
      <c r="E55" s="353"/>
      <c r="F55" s="338"/>
      <c r="G55" s="348"/>
      <c r="H55" s="348" t="s">
        <v>200</v>
      </c>
      <c r="I55" s="470"/>
      <c r="J55" s="470"/>
      <c r="K55" s="470"/>
      <c r="L55" s="354"/>
      <c r="S55" s="336"/>
      <c r="X55" s="271"/>
      <c r="Z55" s="382" t="s">
        <v>234</v>
      </c>
    </row>
    <row r="56" spans="1:27" ht="23.25" customHeight="1" x14ac:dyDescent="0.2">
      <c r="A56" s="269"/>
      <c r="B56" s="511"/>
      <c r="C56" s="511"/>
      <c r="D56" s="511"/>
      <c r="E56" s="511"/>
      <c r="F56" s="338"/>
      <c r="G56" s="348"/>
      <c r="H56" s="348" t="s">
        <v>200</v>
      </c>
      <c r="I56" s="470"/>
      <c r="J56" s="470"/>
      <c r="K56" s="470"/>
      <c r="L56" s="354"/>
      <c r="S56" s="336"/>
      <c r="X56" s="271"/>
      <c r="Z56" s="382" t="s">
        <v>326</v>
      </c>
    </row>
    <row r="57" spans="1:27" ht="23.25" customHeight="1" x14ac:dyDescent="0.2">
      <c r="A57" s="269"/>
      <c r="B57" s="512"/>
      <c r="C57" s="512"/>
      <c r="D57" s="512"/>
      <c r="E57" s="513"/>
      <c r="F57" s="355"/>
      <c r="G57" s="356"/>
      <c r="H57" s="348" t="s">
        <v>200</v>
      </c>
      <c r="I57" s="470"/>
      <c r="J57" s="470"/>
      <c r="K57" s="470"/>
      <c r="L57" s="354"/>
      <c r="X57" s="271"/>
      <c r="Z57" s="382" t="s">
        <v>327</v>
      </c>
    </row>
    <row r="58" spans="1:27" ht="23.25" customHeight="1" x14ac:dyDescent="0.2">
      <c r="A58" s="269"/>
      <c r="B58" s="348"/>
      <c r="N58" s="462"/>
      <c r="O58" s="463"/>
      <c r="P58" s="463"/>
      <c r="Q58" s="463"/>
      <c r="R58" s="463"/>
      <c r="S58" s="463"/>
      <c r="T58" s="463"/>
      <c r="U58" s="463"/>
      <c r="V58" s="464"/>
      <c r="X58" s="271"/>
      <c r="Z58" s="382" t="s">
        <v>287</v>
      </c>
    </row>
    <row r="59" spans="1:27" ht="23.25" customHeight="1" x14ac:dyDescent="0.2">
      <c r="A59" s="269"/>
      <c r="B59" s="516"/>
      <c r="C59" s="516"/>
      <c r="D59" s="516"/>
      <c r="E59" s="516"/>
      <c r="G59" s="357"/>
      <c r="H59" s="348"/>
      <c r="I59" s="516"/>
      <c r="J59" s="516"/>
      <c r="K59" s="516"/>
      <c r="L59" s="354"/>
      <c r="N59" s="465"/>
      <c r="O59" s="466"/>
      <c r="P59" s="466"/>
      <c r="Q59" s="466"/>
      <c r="R59" s="466"/>
      <c r="S59" s="466"/>
      <c r="T59" s="466"/>
      <c r="U59" s="466"/>
      <c r="V59" s="467"/>
      <c r="X59" s="271"/>
      <c r="Z59" s="382" t="s">
        <v>288</v>
      </c>
    </row>
    <row r="60" spans="1:27" ht="23.25" customHeight="1" x14ac:dyDescent="0.2">
      <c r="A60" s="269"/>
      <c r="B60" s="348" t="s">
        <v>241</v>
      </c>
      <c r="L60" s="354"/>
      <c r="N60" s="348"/>
      <c r="O60" s="336"/>
      <c r="P60" s="336"/>
      <c r="Q60" s="336"/>
      <c r="R60" s="336"/>
      <c r="S60" s="336"/>
      <c r="T60" s="336"/>
      <c r="U60" s="335"/>
      <c r="V60" s="335"/>
      <c r="X60" s="271"/>
      <c r="Z60" s="382" t="s">
        <v>289</v>
      </c>
    </row>
    <row r="61" spans="1:27" ht="23.25" customHeight="1" x14ac:dyDescent="0.2">
      <c r="A61" s="269"/>
      <c r="B61" s="516" t="str">
        <f>IF(R27="NJ","Commitment Fee","Underwriting Fee")</f>
        <v>Underwriting Fee</v>
      </c>
      <c r="C61" s="516"/>
      <c r="D61" s="516"/>
      <c r="E61" s="516"/>
      <c r="G61" s="357"/>
      <c r="H61" s="348" t="s">
        <v>200</v>
      </c>
      <c r="I61" s="514">
        <f>IF(R27="NJ",1690,IF(R27&lt;&gt;"NJ",1395,))</f>
        <v>1395</v>
      </c>
      <c r="J61" s="514"/>
      <c r="K61" s="514"/>
      <c r="L61" s="354"/>
      <c r="N61" s="336"/>
      <c r="O61" s="336"/>
      <c r="P61" s="336"/>
      <c r="Q61" s="336"/>
      <c r="R61" s="336"/>
      <c r="S61" s="336"/>
      <c r="T61" s="336"/>
      <c r="U61" s="335"/>
      <c r="V61" s="335"/>
      <c r="X61" s="271"/>
    </row>
    <row r="62" spans="1:27" ht="23.25" customHeight="1" x14ac:dyDescent="0.2">
      <c r="A62" s="269"/>
      <c r="B62" s="517" t="str">
        <f>IF(R30="NJ","N/A","Doc Prep Fee")</f>
        <v>Doc Prep Fee</v>
      </c>
      <c r="C62" s="517"/>
      <c r="D62" s="517"/>
      <c r="E62" s="517"/>
      <c r="G62" s="357"/>
      <c r="H62" s="348" t="s">
        <v>200</v>
      </c>
      <c r="I62" s="514">
        <f>IF(R27="NJ",0,IF(R27&lt;&gt;"NJ",295,))</f>
        <v>295</v>
      </c>
      <c r="J62" s="514"/>
      <c r="K62" s="514"/>
      <c r="N62" s="326"/>
      <c r="O62" s="326"/>
      <c r="P62" s="326"/>
      <c r="Q62" s="326"/>
      <c r="R62" s="326"/>
      <c r="S62" s="326"/>
      <c r="T62" s="326"/>
      <c r="X62" s="271"/>
      <c r="Z62" s="382" t="s">
        <v>51</v>
      </c>
    </row>
    <row r="63" spans="1:27" ht="23.25" customHeight="1" x14ac:dyDescent="0.2">
      <c r="A63" s="275"/>
      <c r="B63" s="511"/>
      <c r="C63" s="511"/>
      <c r="D63" s="511"/>
      <c r="E63" s="511"/>
      <c r="G63" s="357"/>
      <c r="H63" s="348" t="s">
        <v>200</v>
      </c>
      <c r="I63" s="518"/>
      <c r="J63" s="518"/>
      <c r="K63" s="518"/>
      <c r="L63" s="275"/>
      <c r="M63" s="275"/>
      <c r="N63" s="336"/>
      <c r="O63" s="336"/>
      <c r="P63" s="336"/>
      <c r="Q63" s="336"/>
      <c r="R63" s="336"/>
      <c r="S63" s="336"/>
      <c r="T63" s="336"/>
      <c r="U63" s="276"/>
      <c r="V63" s="275"/>
      <c r="W63" s="277"/>
      <c r="X63" s="271"/>
      <c r="Z63" s="382" t="s">
        <v>359</v>
      </c>
    </row>
    <row r="64" spans="1:27" ht="23.25" customHeight="1" x14ac:dyDescent="0.2">
      <c r="A64" s="275"/>
      <c r="B64" s="511"/>
      <c r="C64" s="511"/>
      <c r="D64" s="511"/>
      <c r="E64" s="511"/>
      <c r="G64" s="357"/>
      <c r="H64" s="348" t="s">
        <v>200</v>
      </c>
      <c r="I64" s="518"/>
      <c r="J64" s="518"/>
      <c r="K64" s="518"/>
      <c r="L64" s="275"/>
      <c r="M64" s="275"/>
      <c r="N64" s="275"/>
      <c r="O64" s="275"/>
      <c r="P64" s="275"/>
      <c r="Q64" s="276"/>
      <c r="R64" s="275"/>
      <c r="S64" s="276"/>
      <c r="T64" s="275"/>
      <c r="U64" s="276"/>
      <c r="V64" s="275"/>
      <c r="W64" s="277"/>
      <c r="X64" s="271"/>
      <c r="Z64" s="382" t="s">
        <v>366</v>
      </c>
    </row>
    <row r="65" spans="1:26" ht="23.25" customHeight="1" x14ac:dyDescent="0.2">
      <c r="A65" s="275"/>
      <c r="B65" s="30" t="s">
        <v>258</v>
      </c>
      <c r="H65" s="348" t="s">
        <v>200</v>
      </c>
      <c r="I65" s="514">
        <f>SUM(I45:K57)+SUM(I61:K64)</f>
        <v>1690</v>
      </c>
      <c r="J65" s="514"/>
      <c r="K65" s="515"/>
      <c r="L65" s="277"/>
      <c r="M65" s="336"/>
      <c r="N65" s="358"/>
      <c r="O65" s="358"/>
      <c r="P65" s="358"/>
      <c r="Q65" s="335"/>
      <c r="R65" s="336"/>
      <c r="S65" s="358"/>
      <c r="T65" s="358"/>
      <c r="U65" s="358"/>
      <c r="V65" s="358"/>
      <c r="W65" s="277"/>
      <c r="X65" s="271"/>
      <c r="Z65" s="382" t="s">
        <v>360</v>
      </c>
    </row>
    <row r="66" spans="1:26" ht="23.25" customHeight="1" x14ac:dyDescent="0.2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8"/>
      <c r="M66" s="336"/>
      <c r="N66" s="359"/>
      <c r="O66" s="278"/>
      <c r="P66" s="278"/>
      <c r="Q66" s="278"/>
      <c r="R66" s="336"/>
      <c r="S66" s="359"/>
      <c r="T66" s="278"/>
      <c r="U66" s="278"/>
      <c r="V66" s="278"/>
      <c r="W66" s="277"/>
      <c r="X66" s="271"/>
      <c r="Z66" s="382" t="s">
        <v>290</v>
      </c>
    </row>
    <row r="67" spans="1:26" ht="23.25" customHeight="1" x14ac:dyDescent="0.2">
      <c r="A67" s="275"/>
      <c r="B67" s="502" t="s">
        <v>342</v>
      </c>
      <c r="C67" s="503"/>
      <c r="D67" s="503"/>
      <c r="E67" s="504"/>
      <c r="F67" s="275"/>
      <c r="G67" s="275"/>
      <c r="H67" s="275"/>
      <c r="I67" s="275"/>
      <c r="J67" s="275"/>
      <c r="K67" s="275"/>
      <c r="L67" s="278"/>
      <c r="M67" s="336"/>
      <c r="N67" s="359"/>
      <c r="O67" s="278"/>
      <c r="P67" s="278"/>
      <c r="Q67" s="278"/>
      <c r="R67" s="336"/>
      <c r="S67" s="359"/>
      <c r="T67" s="278"/>
      <c r="U67" s="278"/>
      <c r="V67" s="278"/>
      <c r="W67" s="277"/>
      <c r="X67" s="271"/>
    </row>
    <row r="68" spans="1:26" ht="23.25" customHeight="1" x14ac:dyDescent="0.2">
      <c r="A68" s="275"/>
      <c r="B68" s="505"/>
      <c r="C68" s="506"/>
      <c r="D68" s="506"/>
      <c r="E68" s="507"/>
      <c r="F68" s="275"/>
      <c r="G68" s="275"/>
      <c r="H68" s="275"/>
      <c r="I68" s="470"/>
      <c r="J68" s="470"/>
      <c r="K68" s="470"/>
      <c r="L68" s="278"/>
      <c r="M68" s="336"/>
      <c r="N68" s="359"/>
      <c r="O68" s="278"/>
      <c r="P68" s="278"/>
      <c r="Q68" s="278"/>
      <c r="R68" s="336"/>
      <c r="S68" s="359"/>
      <c r="T68" s="278"/>
      <c r="U68" s="278"/>
      <c r="V68" s="278"/>
      <c r="W68" s="277"/>
      <c r="X68" s="271"/>
    </row>
    <row r="69" spans="1:26" ht="17.25" customHeight="1" x14ac:dyDescent="0.2">
      <c r="A69" s="275"/>
      <c r="B69" s="379"/>
      <c r="C69" s="380"/>
      <c r="D69" s="380"/>
      <c r="E69" s="381"/>
      <c r="F69" s="275"/>
      <c r="G69" s="275"/>
      <c r="H69" s="275"/>
      <c r="I69" s="275"/>
      <c r="J69" s="275"/>
      <c r="K69" s="275"/>
      <c r="L69" s="278"/>
      <c r="M69" s="336"/>
      <c r="N69" s="359"/>
      <c r="O69" s="278"/>
      <c r="P69" s="278"/>
      <c r="Q69" s="278"/>
      <c r="R69" s="336"/>
      <c r="S69" s="359"/>
      <c r="T69" s="278"/>
      <c r="U69" s="278"/>
      <c r="V69" s="278"/>
      <c r="W69" s="277"/>
      <c r="X69" s="271"/>
    </row>
    <row r="70" spans="1:26" ht="36" customHeight="1" x14ac:dyDescent="0.25">
      <c r="A70" s="275"/>
      <c r="B70" s="508" t="str">
        <f>IF(I68=Z52," SIGNED AFFILIATE BUSINESS DISCLOSURE FORM REQUIRED FOR SUBMISSION","")</f>
        <v/>
      </c>
      <c r="C70" s="509"/>
      <c r="D70" s="509"/>
      <c r="E70" s="509"/>
      <c r="F70" s="509"/>
      <c r="G70" s="509"/>
      <c r="H70" s="509"/>
      <c r="I70" s="509"/>
      <c r="J70" s="509"/>
      <c r="K70" s="510"/>
      <c r="L70" s="278"/>
      <c r="M70" s="336"/>
      <c r="N70" s="359"/>
      <c r="O70" s="278"/>
      <c r="P70" s="278"/>
      <c r="Q70" s="278"/>
      <c r="R70" s="336"/>
      <c r="S70" s="359"/>
      <c r="T70" s="278"/>
      <c r="U70" s="278"/>
      <c r="V70" s="278"/>
      <c r="W70" s="277"/>
      <c r="X70" s="271"/>
    </row>
    <row r="71" spans="1:26" ht="33.75" customHeight="1" x14ac:dyDescent="0.2">
      <c r="A71" s="275"/>
      <c r="B71" s="360"/>
      <c r="C71" s="275"/>
      <c r="D71" s="275"/>
      <c r="E71" s="361"/>
      <c r="F71" s="275"/>
      <c r="G71" s="362"/>
      <c r="H71" s="362"/>
      <c r="I71" s="362"/>
      <c r="J71" s="275"/>
      <c r="K71" s="275"/>
      <c r="L71" s="278"/>
      <c r="M71" s="363"/>
      <c r="N71" s="359"/>
      <c r="O71" s="278"/>
      <c r="P71" s="278"/>
      <c r="Q71" s="278"/>
      <c r="R71" s="336"/>
      <c r="S71" s="359"/>
      <c r="T71" s="278"/>
      <c r="U71" s="278"/>
      <c r="V71" s="278"/>
      <c r="W71" s="277"/>
      <c r="X71" s="271"/>
      <c r="Z71" s="382" t="s">
        <v>291</v>
      </c>
    </row>
    <row r="72" spans="1:26" x14ac:dyDescent="0.2">
      <c r="A72" s="275"/>
      <c r="B72" s="336"/>
      <c r="C72" s="279"/>
      <c r="D72" s="277" t="s">
        <v>255</v>
      </c>
      <c r="E72" s="277"/>
      <c r="F72" s="277"/>
      <c r="G72" s="277"/>
      <c r="H72" s="277"/>
      <c r="I72" s="277"/>
      <c r="J72" s="277"/>
      <c r="K72" s="277"/>
      <c r="L72" s="278"/>
      <c r="M72" s="364"/>
      <c r="N72" s="359"/>
      <c r="O72" s="278"/>
      <c r="P72" s="278"/>
      <c r="Q72" s="278"/>
      <c r="R72" s="336"/>
      <c r="S72" s="359"/>
      <c r="T72" s="278"/>
      <c r="U72" s="278"/>
      <c r="V72" s="278"/>
      <c r="W72" s="277"/>
      <c r="X72" s="271"/>
      <c r="Z72" s="382" t="s">
        <v>292</v>
      </c>
    </row>
    <row r="73" spans="1:26" ht="30.75" customHeight="1" x14ac:dyDescent="0.2">
      <c r="A73" s="280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2"/>
      <c r="R73" s="281"/>
      <c r="S73" s="282"/>
      <c r="T73" s="281"/>
      <c r="U73" s="282"/>
      <c r="V73" s="281"/>
      <c r="W73" s="281"/>
      <c r="X73" s="283"/>
      <c r="Z73" s="382" t="s">
        <v>293</v>
      </c>
    </row>
    <row r="74" spans="1:26" ht="30.75" customHeight="1" x14ac:dyDescent="0.2">
      <c r="A74" s="284"/>
      <c r="B74" s="335"/>
      <c r="C74" s="336"/>
      <c r="D74" s="359"/>
      <c r="E74" s="278"/>
      <c r="F74" s="278"/>
      <c r="G74" s="278"/>
      <c r="H74" s="336"/>
      <c r="I74" s="359"/>
      <c r="J74" s="278"/>
      <c r="K74" s="278"/>
      <c r="L74" s="278"/>
      <c r="M74" s="365"/>
      <c r="N74" s="359"/>
      <c r="O74" s="278"/>
      <c r="P74" s="278"/>
      <c r="Q74" s="278"/>
      <c r="R74" s="336"/>
      <c r="S74" s="359"/>
      <c r="T74" s="278"/>
      <c r="U74" s="278"/>
      <c r="V74" s="278"/>
      <c r="W74" s="277"/>
      <c r="Z74" s="382" t="s">
        <v>294</v>
      </c>
    </row>
    <row r="75" spans="1:26" ht="30.75" customHeight="1" x14ac:dyDescent="0.2">
      <c r="A75" s="284"/>
      <c r="B75" s="335"/>
      <c r="C75" s="336"/>
      <c r="D75" s="359"/>
      <c r="E75" s="278"/>
      <c r="F75" s="278"/>
      <c r="G75" s="278"/>
      <c r="H75" s="366"/>
      <c r="I75" s="359"/>
      <c r="J75" s="278"/>
      <c r="K75" s="278"/>
      <c r="L75" s="278"/>
      <c r="M75" s="365"/>
      <c r="N75" s="359"/>
      <c r="O75" s="278"/>
      <c r="P75" s="278"/>
      <c r="Q75" s="278"/>
      <c r="R75" s="336"/>
      <c r="S75" s="359"/>
      <c r="T75" s="278"/>
      <c r="U75" s="278"/>
      <c r="V75" s="278"/>
      <c r="W75" s="277"/>
    </row>
    <row r="76" spans="1:26" ht="30.75" customHeight="1" x14ac:dyDescent="0.2">
      <c r="A76" s="284"/>
      <c r="B76" s="335"/>
      <c r="C76" s="336"/>
      <c r="D76" s="359"/>
      <c r="E76" s="278"/>
      <c r="F76" s="278"/>
      <c r="G76" s="278"/>
      <c r="H76" s="367"/>
      <c r="I76" s="359"/>
      <c r="J76" s="278"/>
      <c r="K76" s="278"/>
      <c r="L76" s="278"/>
      <c r="M76" s="365"/>
      <c r="N76" s="359"/>
      <c r="O76" s="278"/>
      <c r="P76" s="278"/>
      <c r="Q76" s="278"/>
      <c r="R76" s="336"/>
      <c r="S76" s="359"/>
      <c r="T76" s="278"/>
      <c r="U76" s="278"/>
      <c r="V76" s="278"/>
      <c r="W76" s="277"/>
      <c r="Z76" s="382" t="s">
        <v>51</v>
      </c>
    </row>
    <row r="77" spans="1:26" ht="30.75" customHeight="1" x14ac:dyDescent="0.2">
      <c r="A77" s="284"/>
      <c r="B77" s="335"/>
      <c r="C77" s="336"/>
      <c r="D77" s="359"/>
      <c r="E77" s="278"/>
      <c r="F77" s="278"/>
      <c r="G77" s="278"/>
      <c r="H77" s="368"/>
      <c r="I77" s="359"/>
      <c r="J77" s="278"/>
      <c r="K77" s="278"/>
      <c r="L77" s="369"/>
      <c r="M77" s="365"/>
      <c r="N77" s="369"/>
      <c r="O77" s="369"/>
      <c r="P77" s="369"/>
      <c r="Q77" s="369"/>
      <c r="R77" s="336"/>
      <c r="S77" s="369"/>
      <c r="T77" s="369"/>
      <c r="U77" s="369"/>
      <c r="V77" s="369"/>
      <c r="W77" s="277"/>
      <c r="Z77" s="382" t="s">
        <v>295</v>
      </c>
    </row>
    <row r="78" spans="1:26" ht="30.75" customHeight="1" x14ac:dyDescent="0.2">
      <c r="A78" s="284"/>
      <c r="B78" s="335"/>
      <c r="C78" s="336"/>
      <c r="D78" s="359"/>
      <c r="E78" s="278"/>
      <c r="F78" s="278"/>
      <c r="G78" s="278"/>
      <c r="H78" s="368"/>
      <c r="I78" s="359"/>
      <c r="J78" s="278"/>
      <c r="K78" s="278"/>
      <c r="L78" s="278"/>
      <c r="M78" s="365"/>
      <c r="N78" s="359"/>
      <c r="O78" s="278"/>
      <c r="P78" s="278"/>
      <c r="Q78" s="278"/>
      <c r="R78" s="336"/>
      <c r="S78" s="359"/>
      <c r="T78" s="278"/>
      <c r="U78" s="278"/>
      <c r="V78" s="278"/>
      <c r="W78" s="277"/>
      <c r="Z78" s="382" t="s">
        <v>296</v>
      </c>
    </row>
    <row r="79" spans="1:26" ht="36.75" customHeight="1" x14ac:dyDescent="0.2">
      <c r="A79" s="284"/>
      <c r="B79" s="335"/>
      <c r="C79" s="336"/>
      <c r="D79" s="359"/>
      <c r="E79" s="278"/>
      <c r="F79" s="278"/>
      <c r="G79" s="278"/>
      <c r="H79" s="368"/>
      <c r="I79" s="359"/>
      <c r="J79" s="278"/>
      <c r="K79" s="278"/>
      <c r="L79" s="278"/>
      <c r="M79" s="365"/>
      <c r="N79" s="359"/>
      <c r="O79" s="278"/>
      <c r="P79" s="278"/>
      <c r="Q79" s="278"/>
      <c r="R79" s="336"/>
      <c r="S79" s="359"/>
      <c r="T79" s="278"/>
      <c r="U79" s="278"/>
      <c r="V79" s="278"/>
      <c r="W79" s="277"/>
      <c r="Z79" s="382" t="s">
        <v>301</v>
      </c>
    </row>
    <row r="80" spans="1:26" ht="30.75" customHeight="1" x14ac:dyDescent="0.2">
      <c r="A80" s="284"/>
      <c r="B80" s="335"/>
      <c r="C80" s="336"/>
      <c r="D80" s="369"/>
      <c r="E80" s="369"/>
      <c r="F80" s="369"/>
      <c r="G80" s="369"/>
      <c r="H80" s="368"/>
      <c r="I80" s="369"/>
      <c r="J80" s="369"/>
      <c r="K80" s="369"/>
      <c r="L80" s="275"/>
      <c r="M80" s="275"/>
      <c r="N80" s="275"/>
      <c r="O80" s="275"/>
      <c r="P80" s="275"/>
      <c r="Q80" s="275"/>
      <c r="R80" s="275"/>
      <c r="S80" s="275"/>
      <c r="T80" s="275"/>
      <c r="U80" s="276"/>
      <c r="V80" s="275"/>
      <c r="W80" s="277"/>
      <c r="Z80" s="382" t="s">
        <v>302</v>
      </c>
    </row>
    <row r="81" spans="1:26" ht="23.25" customHeight="1" x14ac:dyDescent="0.2">
      <c r="A81" s="285"/>
      <c r="B81" s="335"/>
      <c r="C81" s="336"/>
      <c r="D81" s="359"/>
      <c r="E81" s="278"/>
      <c r="F81" s="278"/>
      <c r="G81" s="278"/>
      <c r="H81" s="368"/>
      <c r="I81" s="359"/>
      <c r="J81" s="278"/>
      <c r="K81" s="278"/>
      <c r="L81" s="277"/>
      <c r="M81" s="277"/>
      <c r="N81" s="370" t="s">
        <v>108</v>
      </c>
      <c r="O81" s="286"/>
      <c r="P81" s="371">
        <v>0</v>
      </c>
      <c r="Q81" s="372">
        <v>0</v>
      </c>
      <c r="R81" s="371">
        <v>0</v>
      </c>
      <c r="S81" s="287"/>
      <c r="T81" s="277"/>
      <c r="U81" s="287"/>
      <c r="V81" s="277"/>
      <c r="W81" s="277"/>
      <c r="Z81" s="382" t="s">
        <v>346</v>
      </c>
    </row>
    <row r="82" spans="1:26" ht="21.75" customHeight="1" x14ac:dyDescent="0.2">
      <c r="A82" s="285"/>
      <c r="B82" s="335"/>
      <c r="C82" s="336"/>
      <c r="D82" s="359"/>
      <c r="E82" s="278"/>
      <c r="F82" s="278"/>
      <c r="G82" s="278"/>
      <c r="H82" s="368"/>
      <c r="I82" s="359"/>
      <c r="J82" s="278"/>
      <c r="K82" s="278"/>
      <c r="L82" s="277"/>
      <c r="M82" s="277"/>
      <c r="N82" s="373"/>
      <c r="O82" s="277"/>
      <c r="P82" s="374"/>
      <c r="Q82" s="375"/>
      <c r="R82" s="374"/>
      <c r="S82" s="287"/>
      <c r="T82" s="277"/>
      <c r="U82" s="287"/>
      <c r="V82" s="277"/>
      <c r="W82" s="277"/>
    </row>
    <row r="83" spans="1:26" ht="21.95" customHeight="1" x14ac:dyDescent="0.2">
      <c r="A83" s="285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7"/>
      <c r="M83" s="277"/>
      <c r="N83" s="373"/>
      <c r="O83" s="277"/>
      <c r="P83" s="374"/>
      <c r="Q83" s="375"/>
      <c r="R83" s="374"/>
      <c r="S83" s="287"/>
      <c r="T83" s="277"/>
      <c r="U83" s="287"/>
      <c r="V83" s="277"/>
      <c r="W83" s="277"/>
    </row>
    <row r="84" spans="1:26" ht="21.95" customHeight="1" x14ac:dyDescent="0.2">
      <c r="B84" s="277"/>
      <c r="C84" s="277"/>
      <c r="D84" s="376"/>
      <c r="E84" s="377"/>
      <c r="F84" s="377"/>
      <c r="G84" s="377"/>
      <c r="H84" s="377"/>
      <c r="I84" s="377"/>
      <c r="J84" s="277"/>
      <c r="K84" s="277"/>
      <c r="S84" s="270"/>
    </row>
    <row r="85" spans="1:26" ht="21.95" customHeight="1" x14ac:dyDescent="0.2">
      <c r="B85" s="277"/>
      <c r="C85" s="277"/>
      <c r="D85" s="277"/>
      <c r="E85" s="288"/>
      <c r="F85" s="289"/>
      <c r="G85" s="289"/>
      <c r="H85" s="289"/>
      <c r="I85" s="289"/>
      <c r="J85" s="277"/>
      <c r="K85" s="277"/>
      <c r="S85" s="270"/>
      <c r="Z85" s="382" t="s">
        <v>307</v>
      </c>
    </row>
    <row r="86" spans="1:26" ht="21.95" customHeight="1" x14ac:dyDescent="0.2">
      <c r="S86" s="270"/>
    </row>
    <row r="87" spans="1:26" ht="15" customHeight="1" x14ac:dyDescent="0.2">
      <c r="N87" s="328" t="s">
        <v>340</v>
      </c>
      <c r="S87" s="270"/>
    </row>
    <row r="88" spans="1:26" x14ac:dyDescent="0.2">
      <c r="S88" s="270"/>
    </row>
    <row r="89" spans="1:26" x14ac:dyDescent="0.2">
      <c r="S89" s="270"/>
    </row>
    <row r="90" spans="1:26" x14ac:dyDescent="0.2">
      <c r="S90" s="270"/>
    </row>
    <row r="91" spans="1:26" x14ac:dyDescent="0.2">
      <c r="S91" s="270"/>
    </row>
    <row r="92" spans="1:26" x14ac:dyDescent="0.2">
      <c r="S92" s="270"/>
    </row>
    <row r="93" spans="1:26" x14ac:dyDescent="0.2">
      <c r="S93" s="270"/>
    </row>
    <row r="94" spans="1:26" x14ac:dyDescent="0.2">
      <c r="S94" s="270"/>
      <c r="Z94" s="382" t="s">
        <v>145</v>
      </c>
    </row>
    <row r="95" spans="1:26" x14ac:dyDescent="0.2">
      <c r="S95" s="270"/>
      <c r="Z95" s="382" t="s">
        <v>144</v>
      </c>
    </row>
    <row r="96" spans="1:26" x14ac:dyDescent="0.2">
      <c r="S96" s="270"/>
    </row>
    <row r="97" spans="19:26" x14ac:dyDescent="0.2">
      <c r="S97" s="270"/>
    </row>
    <row r="98" spans="19:26" x14ac:dyDescent="0.2">
      <c r="S98" s="270"/>
      <c r="Z98" s="382" t="s">
        <v>40</v>
      </c>
    </row>
    <row r="99" spans="19:26" x14ac:dyDescent="0.2">
      <c r="S99" s="270"/>
      <c r="Z99" s="382" t="s">
        <v>343</v>
      </c>
    </row>
    <row r="100" spans="19:26" x14ac:dyDescent="0.2">
      <c r="S100" s="270"/>
      <c r="Z100" s="382" t="s">
        <v>344</v>
      </c>
    </row>
    <row r="101" spans="19:26" x14ac:dyDescent="0.2">
      <c r="S101" s="270"/>
    </row>
    <row r="102" spans="19:26" x14ac:dyDescent="0.2">
      <c r="S102" s="270"/>
    </row>
    <row r="103" spans="19:26" x14ac:dyDescent="0.2">
      <c r="S103" s="270"/>
      <c r="Z103" s="382" t="s">
        <v>349</v>
      </c>
    </row>
    <row r="104" spans="19:26" x14ac:dyDescent="0.2">
      <c r="S104" s="270"/>
      <c r="Z104" s="382" t="s">
        <v>350</v>
      </c>
    </row>
    <row r="105" spans="19:26" x14ac:dyDescent="0.2">
      <c r="S105" s="270"/>
      <c r="Z105" s="382" t="s">
        <v>351</v>
      </c>
    </row>
    <row r="106" spans="19:26" x14ac:dyDescent="0.2">
      <c r="S106" s="270"/>
    </row>
    <row r="107" spans="19:26" x14ac:dyDescent="0.2">
      <c r="S107" s="270"/>
      <c r="Z107" s="382" t="s">
        <v>47</v>
      </c>
    </row>
    <row r="108" spans="19:26" x14ac:dyDescent="0.2">
      <c r="S108" s="270"/>
      <c r="Z108" s="382" t="s">
        <v>361</v>
      </c>
    </row>
    <row r="109" spans="19:26" x14ac:dyDescent="0.2">
      <c r="S109" s="270"/>
      <c r="Z109" s="382" t="s">
        <v>362</v>
      </c>
    </row>
    <row r="110" spans="19:26" x14ac:dyDescent="0.2">
      <c r="S110" s="270"/>
      <c r="Z110" s="382" t="s">
        <v>363</v>
      </c>
    </row>
    <row r="111" spans="19:26" x14ac:dyDescent="0.2">
      <c r="S111" s="270"/>
      <c r="Z111" s="382" t="s">
        <v>364</v>
      </c>
    </row>
    <row r="112" spans="19:26" x14ac:dyDescent="0.2">
      <c r="S112" s="270"/>
      <c r="Z112" s="382" t="s">
        <v>365</v>
      </c>
    </row>
    <row r="113" spans="19:26" x14ac:dyDescent="0.2">
      <c r="S113" s="270"/>
      <c r="Z113" s="382" t="s">
        <v>135</v>
      </c>
    </row>
    <row r="114" spans="19:26" x14ac:dyDescent="0.2">
      <c r="S114" s="270"/>
      <c r="Z114" s="382" t="s">
        <v>240</v>
      </c>
    </row>
    <row r="115" spans="19:26" x14ac:dyDescent="0.2">
      <c r="S115" s="270"/>
    </row>
    <row r="116" spans="19:26" x14ac:dyDescent="0.2">
      <c r="S116" s="270"/>
    </row>
    <row r="117" spans="19:26" x14ac:dyDescent="0.2">
      <c r="S117" s="270"/>
    </row>
    <row r="118" spans="19:26" x14ac:dyDescent="0.2">
      <c r="S118" s="270"/>
    </row>
    <row r="119" spans="19:26" x14ac:dyDescent="0.2">
      <c r="S119" s="270"/>
    </row>
    <row r="120" spans="19:26" x14ac:dyDescent="0.2">
      <c r="S120" s="270"/>
    </row>
    <row r="121" spans="19:26" x14ac:dyDescent="0.2">
      <c r="S121" s="270"/>
    </row>
    <row r="122" spans="19:26" x14ac:dyDescent="0.2">
      <c r="S122" s="270"/>
    </row>
    <row r="123" spans="19:26" x14ac:dyDescent="0.2">
      <c r="S123" s="270"/>
    </row>
    <row r="124" spans="19:26" x14ac:dyDescent="0.2">
      <c r="S124" s="270"/>
    </row>
    <row r="125" spans="19:26" x14ac:dyDescent="0.2">
      <c r="S125" s="270"/>
    </row>
    <row r="126" spans="19:26" x14ac:dyDescent="0.2">
      <c r="S126" s="270"/>
    </row>
    <row r="127" spans="19:26" x14ac:dyDescent="0.2">
      <c r="S127" s="270"/>
    </row>
    <row r="128" spans="19:26" x14ac:dyDescent="0.2">
      <c r="S128" s="270"/>
    </row>
    <row r="129" spans="19:19" x14ac:dyDescent="0.2">
      <c r="S129" s="270"/>
    </row>
    <row r="130" spans="19:19" x14ac:dyDescent="0.2">
      <c r="S130" s="270"/>
    </row>
    <row r="131" spans="19:19" x14ac:dyDescent="0.2">
      <c r="S131" s="270"/>
    </row>
    <row r="132" spans="19:19" x14ac:dyDescent="0.2">
      <c r="S132" s="270"/>
    </row>
    <row r="133" spans="19:19" x14ac:dyDescent="0.2">
      <c r="S133" s="270"/>
    </row>
    <row r="134" spans="19:19" x14ac:dyDescent="0.2">
      <c r="S134" s="270"/>
    </row>
    <row r="135" spans="19:19" x14ac:dyDescent="0.2">
      <c r="S135" s="270"/>
    </row>
    <row r="136" spans="19:19" x14ac:dyDescent="0.2">
      <c r="S136" s="270"/>
    </row>
    <row r="137" spans="19:19" x14ac:dyDescent="0.2">
      <c r="S137" s="270"/>
    </row>
    <row r="138" spans="19:19" x14ac:dyDescent="0.2">
      <c r="S138" s="270"/>
    </row>
    <row r="139" spans="19:19" x14ac:dyDescent="0.2">
      <c r="S139" s="270"/>
    </row>
    <row r="140" spans="19:19" x14ac:dyDescent="0.2">
      <c r="S140" s="270"/>
    </row>
    <row r="141" spans="19:19" x14ac:dyDescent="0.2">
      <c r="S141" s="270"/>
    </row>
    <row r="142" spans="19:19" x14ac:dyDescent="0.2">
      <c r="S142" s="270"/>
    </row>
    <row r="143" spans="19:19" x14ac:dyDescent="0.2">
      <c r="S143" s="270"/>
    </row>
    <row r="144" spans="19:19" x14ac:dyDescent="0.2">
      <c r="S144" s="270"/>
    </row>
    <row r="145" spans="19:19" x14ac:dyDescent="0.2">
      <c r="S145" s="270"/>
    </row>
    <row r="146" spans="19:19" x14ac:dyDescent="0.2">
      <c r="S146" s="270"/>
    </row>
    <row r="147" spans="19:19" x14ac:dyDescent="0.2">
      <c r="S147" s="270"/>
    </row>
    <row r="148" spans="19:19" x14ac:dyDescent="0.2">
      <c r="S148" s="270"/>
    </row>
    <row r="149" spans="19:19" x14ac:dyDescent="0.2">
      <c r="S149" s="270"/>
    </row>
    <row r="150" spans="19:19" x14ac:dyDescent="0.2">
      <c r="S150" s="270"/>
    </row>
    <row r="151" spans="19:19" x14ac:dyDescent="0.2">
      <c r="S151" s="270"/>
    </row>
    <row r="152" spans="19:19" x14ac:dyDescent="0.2">
      <c r="S152" s="270"/>
    </row>
    <row r="153" spans="19:19" x14ac:dyDescent="0.2">
      <c r="S153" s="270"/>
    </row>
    <row r="154" spans="19:19" x14ac:dyDescent="0.2">
      <c r="S154" s="270"/>
    </row>
    <row r="155" spans="19:19" x14ac:dyDescent="0.2">
      <c r="S155" s="270"/>
    </row>
    <row r="156" spans="19:19" x14ac:dyDescent="0.2">
      <c r="S156" s="270"/>
    </row>
    <row r="157" spans="19:19" x14ac:dyDescent="0.2">
      <c r="S157" s="270"/>
    </row>
    <row r="158" spans="19:19" x14ac:dyDescent="0.2">
      <c r="S158" s="270"/>
    </row>
    <row r="159" spans="19:19" x14ac:dyDescent="0.2">
      <c r="S159" s="270"/>
    </row>
    <row r="160" spans="19:19" x14ac:dyDescent="0.2">
      <c r="S160" s="270"/>
    </row>
    <row r="161" spans="19:19" x14ac:dyDescent="0.2">
      <c r="S161" s="270"/>
    </row>
    <row r="162" spans="19:19" x14ac:dyDescent="0.2">
      <c r="S162" s="270"/>
    </row>
    <row r="163" spans="19:19" x14ac:dyDescent="0.2">
      <c r="S163" s="270"/>
    </row>
    <row r="164" spans="19:19" x14ac:dyDescent="0.2">
      <c r="S164" s="270"/>
    </row>
    <row r="165" spans="19:19" x14ac:dyDescent="0.2">
      <c r="S165" s="270"/>
    </row>
    <row r="166" spans="19:19" x14ac:dyDescent="0.2">
      <c r="S166" s="270"/>
    </row>
    <row r="167" spans="19:19" x14ac:dyDescent="0.2">
      <c r="S167" s="270"/>
    </row>
    <row r="168" spans="19:19" x14ac:dyDescent="0.2">
      <c r="S168" s="270"/>
    </row>
    <row r="169" spans="19:19" x14ac:dyDescent="0.2">
      <c r="S169" s="270"/>
    </row>
    <row r="170" spans="19:19" x14ac:dyDescent="0.2">
      <c r="S170" s="270"/>
    </row>
    <row r="171" spans="19:19" x14ac:dyDescent="0.2">
      <c r="S171" s="270"/>
    </row>
    <row r="172" spans="19:19" x14ac:dyDescent="0.2">
      <c r="S172" s="270"/>
    </row>
    <row r="173" spans="19:19" x14ac:dyDescent="0.2">
      <c r="S173" s="270"/>
    </row>
    <row r="174" spans="19:19" x14ac:dyDescent="0.2">
      <c r="S174" s="270"/>
    </row>
    <row r="175" spans="19:19" x14ac:dyDescent="0.2">
      <c r="S175" s="270"/>
    </row>
    <row r="176" spans="19:19" x14ac:dyDescent="0.2">
      <c r="S176" s="270"/>
    </row>
    <row r="177" spans="19:19" x14ac:dyDescent="0.2">
      <c r="S177" s="270"/>
    </row>
    <row r="178" spans="19:19" x14ac:dyDescent="0.2">
      <c r="S178" s="270"/>
    </row>
    <row r="179" spans="19:19" x14ac:dyDescent="0.2">
      <c r="S179" s="270"/>
    </row>
    <row r="180" spans="19:19" x14ac:dyDescent="0.2">
      <c r="S180" s="270"/>
    </row>
    <row r="181" spans="19:19" x14ac:dyDescent="0.2">
      <c r="S181" s="270"/>
    </row>
    <row r="182" spans="19:19" x14ac:dyDescent="0.2">
      <c r="S182" s="270"/>
    </row>
    <row r="183" spans="19:19" x14ac:dyDescent="0.2">
      <c r="S183" s="270"/>
    </row>
    <row r="184" spans="19:19" x14ac:dyDescent="0.2">
      <c r="S184" s="270"/>
    </row>
    <row r="185" spans="19:19" x14ac:dyDescent="0.2">
      <c r="S185" s="270"/>
    </row>
    <row r="186" spans="19:19" x14ac:dyDescent="0.2">
      <c r="S186" s="270"/>
    </row>
    <row r="187" spans="19:19" x14ac:dyDescent="0.2">
      <c r="S187" s="270"/>
    </row>
    <row r="188" spans="19:19" x14ac:dyDescent="0.2">
      <c r="S188" s="270"/>
    </row>
    <row r="189" spans="19:19" x14ac:dyDescent="0.2">
      <c r="S189" s="270"/>
    </row>
    <row r="190" spans="19:19" x14ac:dyDescent="0.2">
      <c r="S190" s="270"/>
    </row>
    <row r="191" spans="19:19" x14ac:dyDescent="0.2">
      <c r="S191" s="270"/>
    </row>
    <row r="192" spans="19:19" x14ac:dyDescent="0.2">
      <c r="S192" s="270"/>
    </row>
    <row r="193" spans="19:19" x14ac:dyDescent="0.2">
      <c r="S193" s="270"/>
    </row>
    <row r="194" spans="19:19" x14ac:dyDescent="0.2">
      <c r="S194" s="270"/>
    </row>
    <row r="195" spans="19:19" x14ac:dyDescent="0.2">
      <c r="S195" s="270"/>
    </row>
    <row r="196" spans="19:19" x14ac:dyDescent="0.2">
      <c r="S196" s="270"/>
    </row>
    <row r="197" spans="19:19" x14ac:dyDescent="0.2">
      <c r="S197" s="270"/>
    </row>
    <row r="198" spans="19:19" x14ac:dyDescent="0.2">
      <c r="S198" s="270"/>
    </row>
    <row r="199" spans="19:19" x14ac:dyDescent="0.2">
      <c r="S199" s="270"/>
    </row>
    <row r="200" spans="19:19" x14ac:dyDescent="0.2">
      <c r="S200" s="270"/>
    </row>
    <row r="201" spans="19:19" x14ac:dyDescent="0.2">
      <c r="S201" s="270"/>
    </row>
    <row r="202" spans="19:19" x14ac:dyDescent="0.2">
      <c r="S202" s="270"/>
    </row>
    <row r="203" spans="19:19" x14ac:dyDescent="0.2">
      <c r="S203" s="270"/>
    </row>
    <row r="379" spans="38:38" x14ac:dyDescent="0.2">
      <c r="AL379" s="338" t="s">
        <v>34</v>
      </c>
    </row>
    <row r="380" spans="38:38" x14ac:dyDescent="0.2">
      <c r="AL380" s="338" t="s">
        <v>341</v>
      </c>
    </row>
    <row r="381" spans="38:38" x14ac:dyDescent="0.2">
      <c r="AL381" s="338" t="s">
        <v>34</v>
      </c>
    </row>
    <row r="382" spans="38:38" x14ac:dyDescent="0.2">
      <c r="AL382" s="338" t="s">
        <v>35</v>
      </c>
    </row>
  </sheetData>
  <sheetProtection algorithmName="SHA-512" hashValue="/O6+3wqRfJNhiqpNLi4zoZ9WiXakHR18Uxjnvge8km3F9DnxNOXUT9DP6muxke42tGL8bOE0KNEeXXAEPUshGA==" saltValue="LqSvVKapfDJz/JAim4nEjw==" spinCount="100000" sheet="1" selectLockedCells="1"/>
  <mergeCells count="89">
    <mergeCell ref="I68:K68"/>
    <mergeCell ref="B67:E68"/>
    <mergeCell ref="B70:K70"/>
    <mergeCell ref="B56:E56"/>
    <mergeCell ref="B57:E57"/>
    <mergeCell ref="I65:K65"/>
    <mergeCell ref="B59:E59"/>
    <mergeCell ref="B61:E61"/>
    <mergeCell ref="B62:E62"/>
    <mergeCell ref="I59:K59"/>
    <mergeCell ref="I61:K61"/>
    <mergeCell ref="I62:K62"/>
    <mergeCell ref="I63:K63"/>
    <mergeCell ref="I64:K64"/>
    <mergeCell ref="B63:E63"/>
    <mergeCell ref="B64:E64"/>
    <mergeCell ref="F17:I17"/>
    <mergeCell ref="F25:K25"/>
    <mergeCell ref="F27:K27"/>
    <mergeCell ref="R10:V10"/>
    <mergeCell ref="R11:V11"/>
    <mergeCell ref="F16:K16"/>
    <mergeCell ref="U15:V15"/>
    <mergeCell ref="R13:V13"/>
    <mergeCell ref="U16:V16"/>
    <mergeCell ref="R15:S15"/>
    <mergeCell ref="R16:S16"/>
    <mergeCell ref="R14:V14"/>
    <mergeCell ref="F12:K12"/>
    <mergeCell ref="R18:V18"/>
    <mergeCell ref="AH25:AL25"/>
    <mergeCell ref="R17:V17"/>
    <mergeCell ref="R20:V20"/>
    <mergeCell ref="R21:V21"/>
    <mergeCell ref="R22:V22"/>
    <mergeCell ref="R2:V2"/>
    <mergeCell ref="R27:V27"/>
    <mergeCell ref="F32:V33"/>
    <mergeCell ref="R26:V26"/>
    <mergeCell ref="R25:V25"/>
    <mergeCell ref="R29:V29"/>
    <mergeCell ref="F31:K31"/>
    <mergeCell ref="E2:L3"/>
    <mergeCell ref="F10:K10"/>
    <mergeCell ref="F11:K11"/>
    <mergeCell ref="F13:K13"/>
    <mergeCell ref="F15:K15"/>
    <mergeCell ref="N30:Q30"/>
    <mergeCell ref="F28:K28"/>
    <mergeCell ref="F21:K21"/>
    <mergeCell ref="F14:K14"/>
    <mergeCell ref="E46:F46"/>
    <mergeCell ref="I46:K46"/>
    <mergeCell ref="I51:K51"/>
    <mergeCell ref="I52:K52"/>
    <mergeCell ref="F23:K23"/>
    <mergeCell ref="F30:K30"/>
    <mergeCell ref="F24:K24"/>
    <mergeCell ref="F29:K29"/>
    <mergeCell ref="E45:F45"/>
    <mergeCell ref="I45:K45"/>
    <mergeCell ref="N45:V45"/>
    <mergeCell ref="N58:V59"/>
    <mergeCell ref="I43:K43"/>
    <mergeCell ref="I56:K56"/>
    <mergeCell ref="I57:K57"/>
    <mergeCell ref="I55:K55"/>
    <mergeCell ref="I47:K47"/>
    <mergeCell ref="I48:K48"/>
    <mergeCell ref="I49:K49"/>
    <mergeCell ref="I50:K50"/>
    <mergeCell ref="I53:K53"/>
    <mergeCell ref="I54:K54"/>
    <mergeCell ref="B7:V7"/>
    <mergeCell ref="B8:V8"/>
    <mergeCell ref="I39:K39"/>
    <mergeCell ref="I40:K40"/>
    <mergeCell ref="I42:K42"/>
    <mergeCell ref="R28:V28"/>
    <mergeCell ref="R30:V30"/>
    <mergeCell ref="R12:V12"/>
    <mergeCell ref="R23:V23"/>
    <mergeCell ref="R24:V24"/>
    <mergeCell ref="R19:V19"/>
    <mergeCell ref="F20:K20"/>
    <mergeCell ref="F22:K22"/>
    <mergeCell ref="N34:V35"/>
    <mergeCell ref="B37:W37"/>
    <mergeCell ref="T38:V38"/>
  </mergeCells>
  <phoneticPr fontId="0" type="noConversion"/>
  <conditionalFormatting sqref="B37:W37">
    <cfRule type="expression" dxfId="37" priority="81">
      <formula>$T$38="lock Request"</formula>
    </cfRule>
  </conditionalFormatting>
  <conditionalFormatting sqref="R10:V11 R16:S16 U16:V16 R14 R13:V13 R12 F32 R17:V18 R29:V29 R26:R27 E45 R41 T41 F10:K11 F12:F16 R20:V25 R19 F20:F25 F27:F29 I47:I50 B56 I52:I56 I43:K43 I40 I42">
    <cfRule type="expression" dxfId="36" priority="165">
      <formula>$R$2="Registration"</formula>
    </cfRule>
  </conditionalFormatting>
  <conditionalFormatting sqref="F17:I17 R10:V11 R16:S16 U16:V16 R38 T38:V38 R14 R13:V13 R12 F32 R17:V18 R29:V29 R26:R27 R41 T41 F10:K11 F12:F16 R20:V25 R19 F20:F25 F27:F29 I43:K43 I40 I42">
    <cfRule type="expression" dxfId="35" priority="210">
      <formula>$R$2:$W$2="Lock Request"</formula>
    </cfRule>
  </conditionalFormatting>
  <conditionalFormatting sqref="R10:V11 R15:S16 F17:I17 R14 U15:V16 R13:V13 R12 F32 R17:V18 R26:R27 E45 R41 T41 R20:V25 R19 F27:F29 I47:I50 I52:I55 I43:K43 I40 I42">
    <cfRule type="expression" dxfId="34" priority="232">
      <formula>$R$2="Final Fees"</formula>
    </cfRule>
  </conditionalFormatting>
  <conditionalFormatting sqref="N38:W38">
    <cfRule type="expression" dxfId="33" priority="250">
      <formula>$R$2="Lock Request"</formula>
    </cfRule>
  </conditionalFormatting>
  <conditionalFormatting sqref="R38 T38:V38">
    <cfRule type="expression" dxfId="32" priority="251">
      <formula>$R$2="Lock Request"</formula>
    </cfRule>
  </conditionalFormatting>
  <conditionalFormatting sqref="R10:V14 R17:V18 R29:V29 R20:V27 R19">
    <cfRule type="expression" dxfId="31" priority="42">
      <formula>$R$2="Lock Extension/Revision"</formula>
    </cfRule>
  </conditionalFormatting>
  <conditionalFormatting sqref="E45">
    <cfRule type="expression" dxfId="30" priority="41">
      <formula>$R$2:$W$2="Lock Request"</formula>
    </cfRule>
  </conditionalFormatting>
  <conditionalFormatting sqref="E45">
    <cfRule type="expression" dxfId="29" priority="40">
      <formula>$R$2="Lock Extension/Revision"</formula>
    </cfRule>
  </conditionalFormatting>
  <conditionalFormatting sqref="R41">
    <cfRule type="expression" dxfId="28" priority="39">
      <formula>$R$2="Lock Extension/Revision"</formula>
    </cfRule>
  </conditionalFormatting>
  <conditionalFormatting sqref="T41">
    <cfRule type="expression" dxfId="27" priority="38">
      <formula>$R$2="Lock Extension/Revision"</formula>
    </cfRule>
  </conditionalFormatting>
  <conditionalFormatting sqref="R28">
    <cfRule type="expression" dxfId="26" priority="30">
      <formula>$R$2="Registration"</formula>
    </cfRule>
  </conditionalFormatting>
  <conditionalFormatting sqref="R28">
    <cfRule type="expression" dxfId="25" priority="31">
      <formula>$R$2="Floating-Revision"</formula>
    </cfRule>
  </conditionalFormatting>
  <conditionalFormatting sqref="R28">
    <cfRule type="expression" dxfId="24" priority="32">
      <formula>$R$2:$W$2="Lock Request"</formula>
    </cfRule>
  </conditionalFormatting>
  <conditionalFormatting sqref="R28">
    <cfRule type="expression" dxfId="23" priority="33">
      <formula>$R$2="Final Fees"</formula>
    </cfRule>
  </conditionalFormatting>
  <conditionalFormatting sqref="R28:V28">
    <cfRule type="expression" dxfId="22" priority="29">
      <formula>$R$2="Lock Extension/Revision"</formula>
    </cfRule>
  </conditionalFormatting>
  <conditionalFormatting sqref="B63 I63">
    <cfRule type="expression" dxfId="21" priority="20">
      <formula>$R$2="Registration"</formula>
    </cfRule>
  </conditionalFormatting>
  <conditionalFormatting sqref="B64 I64">
    <cfRule type="expression" dxfId="20" priority="18">
      <formula>$R$2="Registration"</formula>
    </cfRule>
  </conditionalFormatting>
  <conditionalFormatting sqref="B63 I63">
    <cfRule type="expression" dxfId="19" priority="19">
      <formula>$R$2="Registration"</formula>
    </cfRule>
  </conditionalFormatting>
  <conditionalFormatting sqref="B57">
    <cfRule type="expression" dxfId="18" priority="17">
      <formula>$R$2="Registration"</formula>
    </cfRule>
  </conditionalFormatting>
  <conditionalFormatting sqref="I57">
    <cfRule type="expression" dxfId="17" priority="16">
      <formula>$R$2="Registration"</formula>
    </cfRule>
  </conditionalFormatting>
  <conditionalFormatting sqref="R30:V30">
    <cfRule type="expression" dxfId="16" priority="14">
      <formula>$R$2="Registration"</formula>
    </cfRule>
  </conditionalFormatting>
  <conditionalFormatting sqref="R30:V30">
    <cfRule type="expression" dxfId="15" priority="15">
      <formula>$R$2:$W$2="Lock Request"</formula>
    </cfRule>
  </conditionalFormatting>
  <conditionalFormatting sqref="R30:V30">
    <cfRule type="expression" dxfId="14" priority="13">
      <formula>$R$2="Lock Extension/Revision"</formula>
    </cfRule>
  </conditionalFormatting>
  <conditionalFormatting sqref="I39:K39">
    <cfRule type="expression" dxfId="13" priority="10">
      <formula>$R$2="Registration"</formula>
    </cfRule>
  </conditionalFormatting>
  <conditionalFormatting sqref="I39:K39">
    <cfRule type="expression" dxfId="12" priority="11">
      <formula>$R$2:$W$2="Lock Request"</formula>
    </cfRule>
  </conditionalFormatting>
  <conditionalFormatting sqref="I39:K39">
    <cfRule type="expression" dxfId="11" priority="12">
      <formula>$R$2="Final Fees"</formula>
    </cfRule>
  </conditionalFormatting>
  <conditionalFormatting sqref="F32:V33">
    <cfRule type="expression" dxfId="10" priority="281">
      <formula>$R$2=$Z$27</formula>
    </cfRule>
  </conditionalFormatting>
  <conditionalFormatting sqref="B70:K70">
    <cfRule type="notContainsBlanks" dxfId="9" priority="9">
      <formula>LEN(TRIM(B70))&gt;0</formula>
    </cfRule>
  </conditionalFormatting>
  <conditionalFormatting sqref="I68">
    <cfRule type="expression" dxfId="8" priority="8">
      <formula>$R$2="Registration"</formula>
    </cfRule>
  </conditionalFormatting>
  <conditionalFormatting sqref="F29:K29">
    <cfRule type="containsBlanks" dxfId="7" priority="282">
      <formula>LEN(TRIM(F29))=0</formula>
    </cfRule>
    <cfRule type="expression" dxfId="6" priority="6">
      <formula>$B$29=""</formula>
    </cfRule>
  </conditionalFormatting>
  <conditionalFormatting sqref="F30">
    <cfRule type="expression" dxfId="5" priority="2">
      <formula>$R$2="Registration"</formula>
    </cfRule>
  </conditionalFormatting>
  <conditionalFormatting sqref="F30">
    <cfRule type="expression" dxfId="4" priority="3">
      <formula>$R$2:$W$2="Lock Request"</formula>
    </cfRule>
  </conditionalFormatting>
  <conditionalFormatting sqref="F30">
    <cfRule type="expression" dxfId="3" priority="4">
      <formula>$R$2="Final Fees"</formula>
    </cfRule>
  </conditionalFormatting>
  <conditionalFormatting sqref="F30:K30">
    <cfRule type="expression" dxfId="2" priority="1">
      <formula>$B$30=""</formula>
    </cfRule>
    <cfRule type="containsBlanks" dxfId="1" priority="5">
      <formula>LEN(TRIM(F30))=0</formula>
    </cfRule>
  </conditionalFormatting>
  <dataValidations count="21">
    <dataValidation type="list" allowBlank="1" showInputMessage="1" showErrorMessage="1" sqref="L25" xr:uid="{00000000-0002-0000-0200-000000000000}">
      <formula1>Prepay</formula1>
    </dataValidation>
    <dataValidation type="list" allowBlank="1" showInputMessage="1" showErrorMessage="1" sqref="R38" xr:uid="{00000000-0002-0000-0200-000001000000}">
      <formula1>Broker_Lock_Period</formula1>
    </dataValidation>
    <dataValidation type="list" allowBlank="1" showInputMessage="1" showErrorMessage="1" sqref="R24:V24" xr:uid="{00000000-0002-0000-0200-000002000000}">
      <formula1>$Z$30:$Z$32</formula1>
    </dataValidation>
    <dataValidation type="list" allowBlank="1" showInputMessage="1" showErrorMessage="1" sqref="R25:V25" xr:uid="{00000000-0002-0000-0200-000003000000}">
      <formula1>$Z$13:$Z$16</formula1>
    </dataValidation>
    <dataValidation type="list" allowBlank="1" showInputMessage="1" showErrorMessage="1" sqref="R2" xr:uid="{00000000-0002-0000-0200-000004000000}">
      <formula1>$Z$24:$Z$28</formula1>
    </dataValidation>
    <dataValidation type="list" allowBlank="1" showInputMessage="1" showErrorMessage="1" sqref="R26:V26" xr:uid="{00000000-0002-0000-0200-000005000000}">
      <formula1>$AA$44:$AA$50</formula1>
    </dataValidation>
    <dataValidation type="date" allowBlank="1" showInputMessage="1" showErrorMessage="1" errorTitle="Date" error="Must enter in MM/DD/YYYY format" sqref="I38:K38" xr:uid="{00000000-0002-0000-0200-000006000000}">
      <formula1>36892</formula1>
      <formula2>73416</formula2>
    </dataValidation>
    <dataValidation type="list" allowBlank="1" showInputMessage="1" showErrorMessage="1" sqref="R19:V19" xr:uid="{00000000-0002-0000-0200-000007000000}">
      <formula1>$Z$79:$Z$81</formula1>
    </dataValidation>
    <dataValidation type="list" allowBlank="1" showInputMessage="1" showErrorMessage="1" sqref="R20:V20" xr:uid="{00000000-0002-0000-0200-000008000000}">
      <formula1>$Z$62:$Z$65</formula1>
    </dataValidation>
    <dataValidation type="list" allowBlank="1" showInputMessage="1" showErrorMessage="1" sqref="R22:V22" xr:uid="{00000000-0002-0000-0200-000009000000}">
      <formula1>$Z$107:$Z$114</formula1>
    </dataValidation>
    <dataValidation type="list" allowBlank="1" showInputMessage="1" showErrorMessage="1" sqref="I43:K43" xr:uid="{00000000-0002-0000-0200-00000A000000}">
      <formula1>$Z$94:$Z$95</formula1>
    </dataValidation>
    <dataValidation type="list" allowBlank="1" showInputMessage="1" showErrorMessage="1" sqref="R28:V28" xr:uid="{00000000-0002-0000-0200-00000B000000}">
      <formula1>$Z$41:$Z$45</formula1>
    </dataValidation>
    <dataValidation type="list" allowBlank="1" showInputMessage="1" showErrorMessage="1" sqref="R18:V18" xr:uid="{00000000-0002-0000-0200-00000C000000}">
      <formula1>$Z$2:$Z$12</formula1>
    </dataValidation>
    <dataValidation type="list" allowBlank="1" showInputMessage="1" showErrorMessage="1" sqref="R30:V30 I68:K68" xr:uid="{00000000-0002-0000-0200-00000D000000}">
      <formula1>$Z$52:$Z$53</formula1>
    </dataValidation>
    <dataValidation type="list" allowBlank="1" showInputMessage="1" showErrorMessage="1" sqref="R29:V29" xr:uid="{00000000-0002-0000-0200-00000E000000}">
      <formula1>$Z$55:$Z$60</formula1>
    </dataValidation>
    <dataValidation type="list" allowBlank="1" showInputMessage="1" showErrorMessage="1" sqref="AL375 N60 AL379 P46:P49" xr:uid="{00000000-0002-0000-0200-00000F000000}">
      <formula1>$AL$380:$AL$382</formula1>
    </dataValidation>
    <dataValidation type="list" allowBlank="1" showInputMessage="1" showErrorMessage="1" sqref="R17:V17" xr:uid="{00000000-0002-0000-0200-000010000000}">
      <formula1>$Z$85</formula1>
    </dataValidation>
    <dataValidation type="list" allowBlank="1" showInputMessage="1" showErrorMessage="1" sqref="R10:V10" xr:uid="{00000000-0002-0000-0200-000011000000}">
      <formula1>$Z$98:$Z$100</formula1>
    </dataValidation>
    <dataValidation type="list" allowBlank="1" showInputMessage="1" showErrorMessage="1" sqref="F29:K29" xr:uid="{00000000-0002-0000-0200-000012000000}">
      <formula1>$Z$51:$Z$53</formula1>
    </dataValidation>
    <dataValidation type="list" allowBlank="1" showInputMessage="1" showErrorMessage="1" sqref="F30:K30" xr:uid="{00000000-0002-0000-0200-000013000000}">
      <formula1>$Z$103:$Z$105</formula1>
    </dataValidation>
    <dataValidation type="list" allowBlank="1" showInputMessage="1" showErrorMessage="1" sqref="R27:V27" xr:uid="{00000000-0002-0000-0200-000014000000}">
      <formula1>$Z$18:$Z$22</formula1>
    </dataValidation>
  </dataValidations>
  <printOptions horizontalCentered="1"/>
  <pageMargins left="0.15" right="0.15" top="0.25" bottom="0.25" header="0.5" footer="0.5"/>
  <pageSetup scale="48" orientation="portrait" r:id="rId1"/>
  <headerFooter alignWithMargins="0">
    <oddFooter>&amp;L&amp;8&amp;K00-021&amp;Z&amp;F
&amp;D&amp;CLuxury Mortgage Corp Wholesale Loan Action Form-Form 200
October 14th, 2019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 id="{13BD2CD3-4F12-4AF2-8CF9-1E24C099B13A}">
            <xm:f>'Table Key'!$E$1="x"</xm:f>
            <x14:dxf>
              <font>
                <color theme="1"/>
              </font>
            </x14:dxf>
          </x14:cfRule>
          <xm:sqref>N87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15000000}">
          <x14:formula1>
            <xm:f>'Table Key'!$D$5:$D$8</xm:f>
          </x14:formula1>
          <xm:sqref>L15 P11</xm:sqref>
        </x14:dataValidation>
        <x14:dataValidation type="list" allowBlank="1" showInputMessage="1" showErrorMessage="1" xr:uid="{00000000-0002-0000-0200-000016000000}">
          <x14:formula1>
            <xm:f>'Table Key'!$D$10:$D$17</xm:f>
          </x14:formula1>
          <xm:sqref>R23:V23</xm:sqref>
        </x14:dataValidation>
        <x14:dataValidation type="list" allowBlank="1" showInputMessage="1" showErrorMessage="1" xr:uid="{00000000-0002-0000-0200-000017000000}">
          <x14:formula1>
            <xm:f>'Table Key'!$F$38:$F$40</xm:f>
          </x14:formula1>
          <xm:sqref>T38:V38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30" sqref="F30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H86"/>
  <sheetViews>
    <sheetView topLeftCell="D1" workbookViewId="0">
      <selection activeCell="D14" sqref="D14"/>
    </sheetView>
  </sheetViews>
  <sheetFormatPr defaultRowHeight="12.75" x14ac:dyDescent="0.2"/>
  <cols>
    <col min="4" max="4" width="33.7109375" customWidth="1"/>
    <col min="6" max="6" width="20.5703125" customWidth="1"/>
    <col min="7" max="7" width="90.28515625" customWidth="1"/>
    <col min="8" max="8" width="66.42578125" customWidth="1"/>
  </cols>
  <sheetData>
    <row r="1" spans="4:8" x14ac:dyDescent="0.2">
      <c r="E1" s="258" t="str">
        <f>IF(AND(Wholesale!$R$2="submission",Wholesale!$R$10="Purchase"),"X","")</f>
        <v/>
      </c>
      <c r="F1" s="34" t="s">
        <v>257</v>
      </c>
    </row>
    <row r="4" spans="4:8" x14ac:dyDescent="0.2">
      <c r="D4" s="35"/>
      <c r="F4" s="35" t="s">
        <v>153</v>
      </c>
      <c r="G4" s="35" t="s">
        <v>250</v>
      </c>
      <c r="H4" s="35" t="s">
        <v>251</v>
      </c>
    </row>
    <row r="5" spans="4:8" ht="15.75" x14ac:dyDescent="0.2">
      <c r="D5" s="34"/>
      <c r="F5" s="34" t="s">
        <v>154</v>
      </c>
      <c r="G5" s="169" t="s">
        <v>256</v>
      </c>
      <c r="H5" s="34" t="s">
        <v>222</v>
      </c>
    </row>
    <row r="6" spans="4:8" x14ac:dyDescent="0.2">
      <c r="F6" s="34" t="s">
        <v>155</v>
      </c>
      <c r="G6" s="34" t="s">
        <v>222</v>
      </c>
      <c r="H6" s="34" t="s">
        <v>222</v>
      </c>
    </row>
    <row r="7" spans="4:8" x14ac:dyDescent="0.2">
      <c r="F7" s="34" t="s">
        <v>156</v>
      </c>
      <c r="G7" s="34" t="s">
        <v>259</v>
      </c>
      <c r="H7" s="34" t="s">
        <v>221</v>
      </c>
    </row>
    <row r="8" spans="4:8" x14ac:dyDescent="0.2">
      <c r="F8" s="34" t="s">
        <v>157</v>
      </c>
      <c r="G8" s="34" t="s">
        <v>222</v>
      </c>
      <c r="H8" s="34" t="s">
        <v>222</v>
      </c>
    </row>
    <row r="9" spans="4:8" x14ac:dyDescent="0.2">
      <c r="D9" s="35" t="s">
        <v>27</v>
      </c>
      <c r="F9" s="34" t="s">
        <v>252</v>
      </c>
      <c r="G9" s="34" t="s">
        <v>253</v>
      </c>
      <c r="H9" s="34" t="s">
        <v>254</v>
      </c>
    </row>
    <row r="10" spans="4:8" x14ac:dyDescent="0.2">
      <c r="D10" t="s">
        <v>28</v>
      </c>
    </row>
    <row r="11" spans="4:8" x14ac:dyDescent="0.2">
      <c r="D11" t="s">
        <v>78</v>
      </c>
    </row>
    <row r="12" spans="4:8" x14ac:dyDescent="0.2">
      <c r="D12" s="34" t="s">
        <v>347</v>
      </c>
    </row>
    <row r="13" spans="4:8" x14ac:dyDescent="0.2">
      <c r="D13" s="34" t="s">
        <v>348</v>
      </c>
      <c r="F13" s="35" t="s">
        <v>226</v>
      </c>
    </row>
    <row r="14" spans="4:8" ht="15" x14ac:dyDescent="0.2">
      <c r="D14" t="s">
        <v>31</v>
      </c>
      <c r="F14" s="256" t="s">
        <v>227</v>
      </c>
    </row>
    <row r="15" spans="4:8" ht="15" x14ac:dyDescent="0.2">
      <c r="D15" t="s">
        <v>44</v>
      </c>
      <c r="F15" s="256" t="s">
        <v>228</v>
      </c>
    </row>
    <row r="16" spans="4:8" ht="15" x14ac:dyDescent="0.2">
      <c r="D16" t="s">
        <v>45</v>
      </c>
      <c r="F16" s="256" t="s">
        <v>229</v>
      </c>
    </row>
    <row r="17" spans="4:6" ht="15" x14ac:dyDescent="0.2">
      <c r="D17" t="s">
        <v>32</v>
      </c>
      <c r="F17" s="256" t="s">
        <v>230</v>
      </c>
    </row>
    <row r="18" spans="4:6" ht="15" x14ac:dyDescent="0.2">
      <c r="F18" s="256" t="s">
        <v>231</v>
      </c>
    </row>
    <row r="19" spans="4:6" ht="15" x14ac:dyDescent="0.2">
      <c r="F19" s="256" t="s">
        <v>232</v>
      </c>
    </row>
    <row r="20" spans="4:6" x14ac:dyDescent="0.2">
      <c r="D20" s="35" t="s">
        <v>33</v>
      </c>
    </row>
    <row r="22" spans="4:6" x14ac:dyDescent="0.2">
      <c r="D22" t="s">
        <v>34</v>
      </c>
    </row>
    <row r="23" spans="4:6" x14ac:dyDescent="0.2">
      <c r="D23" t="s">
        <v>35</v>
      </c>
      <c r="F23" s="35" t="s">
        <v>233</v>
      </c>
    </row>
    <row r="24" spans="4:6" ht="15" x14ac:dyDescent="0.2">
      <c r="F24" s="256" t="s">
        <v>234</v>
      </c>
    </row>
    <row r="25" spans="4:6" ht="15" x14ac:dyDescent="0.2">
      <c r="D25" s="35" t="s">
        <v>10</v>
      </c>
      <c r="F25" s="256" t="s">
        <v>235</v>
      </c>
    </row>
    <row r="26" spans="4:6" ht="15" x14ac:dyDescent="0.2">
      <c r="F26" s="256" t="s">
        <v>236</v>
      </c>
    </row>
    <row r="27" spans="4:6" ht="15" x14ac:dyDescent="0.2">
      <c r="D27" t="s">
        <v>36</v>
      </c>
      <c r="F27" s="256" t="s">
        <v>237</v>
      </c>
    </row>
    <row r="28" spans="4:6" x14ac:dyDescent="0.2">
      <c r="D28" t="s">
        <v>37</v>
      </c>
    </row>
    <row r="29" spans="4:6" x14ac:dyDescent="0.2">
      <c r="D29" t="s">
        <v>38</v>
      </c>
    </row>
    <row r="30" spans="4:6" ht="15" x14ac:dyDescent="0.2">
      <c r="F30" s="257" t="s">
        <v>224</v>
      </c>
    </row>
    <row r="31" spans="4:6" ht="15" x14ac:dyDescent="0.2">
      <c r="F31" s="256" t="s">
        <v>47</v>
      </c>
    </row>
    <row r="32" spans="4:6" ht="15" x14ac:dyDescent="0.2">
      <c r="D32" s="35" t="s">
        <v>39</v>
      </c>
      <c r="F32" s="256" t="s">
        <v>135</v>
      </c>
    </row>
    <row r="33" spans="4:6" ht="15" x14ac:dyDescent="0.2">
      <c r="D33" t="s">
        <v>40</v>
      </c>
      <c r="F33" s="256" t="s">
        <v>239</v>
      </c>
    </row>
    <row r="34" spans="4:6" ht="15" x14ac:dyDescent="0.2">
      <c r="D34" t="s">
        <v>41</v>
      </c>
      <c r="F34" s="256" t="s">
        <v>240</v>
      </c>
    </row>
    <row r="35" spans="4:6" x14ac:dyDescent="0.2">
      <c r="D35" t="s">
        <v>42</v>
      </c>
    </row>
    <row r="37" spans="4:6" ht="15" x14ac:dyDescent="0.2">
      <c r="F37" s="257" t="s">
        <v>244</v>
      </c>
    </row>
    <row r="38" spans="4:6" ht="15" x14ac:dyDescent="0.2">
      <c r="D38" s="35" t="s">
        <v>46</v>
      </c>
      <c r="F38" s="256" t="s">
        <v>243</v>
      </c>
    </row>
    <row r="39" spans="4:6" ht="15" x14ac:dyDescent="0.2">
      <c r="D39" t="s">
        <v>138</v>
      </c>
      <c r="F39" s="256" t="s">
        <v>156</v>
      </c>
    </row>
    <row r="40" spans="4:6" ht="15" x14ac:dyDescent="0.2">
      <c r="D40" t="s">
        <v>115</v>
      </c>
      <c r="F40" s="256" t="s">
        <v>157</v>
      </c>
    </row>
    <row r="41" spans="4:6" x14ac:dyDescent="0.2">
      <c r="D41" t="s">
        <v>139</v>
      </c>
    </row>
    <row r="43" spans="4:6" x14ac:dyDescent="0.2">
      <c r="D43" s="35" t="s">
        <v>142</v>
      </c>
    </row>
    <row r="44" spans="4:6" x14ac:dyDescent="0.2">
      <c r="D44" t="s">
        <v>35</v>
      </c>
    </row>
    <row r="45" spans="4:6" x14ac:dyDescent="0.2">
      <c r="D45" t="s">
        <v>140</v>
      </c>
    </row>
    <row r="46" spans="4:6" x14ac:dyDescent="0.2">
      <c r="D46" t="s">
        <v>141</v>
      </c>
    </row>
    <row r="47" spans="4:6" x14ac:dyDescent="0.2">
      <c r="D47" t="s">
        <v>48</v>
      </c>
    </row>
    <row r="48" spans="4:6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4" spans="4:4" x14ac:dyDescent="0.2">
      <c r="D54" s="35" t="s">
        <v>49</v>
      </c>
    </row>
    <row r="55" spans="4:4" x14ac:dyDescent="0.2">
      <c r="D55" t="s">
        <v>50</v>
      </c>
    </row>
    <row r="56" spans="4:4" x14ac:dyDescent="0.2">
      <c r="D56" t="s">
        <v>94</v>
      </c>
    </row>
    <row r="57" spans="4:4" x14ac:dyDescent="0.2">
      <c r="D57" t="s">
        <v>51</v>
      </c>
    </row>
    <row r="60" spans="4:4" x14ac:dyDescent="0.2">
      <c r="D60" s="35" t="s">
        <v>75</v>
      </c>
    </row>
    <row r="61" spans="4:4" x14ac:dyDescent="0.2">
      <c r="D61" s="32"/>
    </row>
    <row r="62" spans="4:4" x14ac:dyDescent="0.2">
      <c r="D62" s="34" t="s">
        <v>97</v>
      </c>
    </row>
    <row r="63" spans="4:4" x14ac:dyDescent="0.2">
      <c r="D63" t="s">
        <v>137</v>
      </c>
    </row>
    <row r="70" spans="4:4" x14ac:dyDescent="0.2">
      <c r="D70" t="s">
        <v>80</v>
      </c>
    </row>
    <row r="71" spans="4:4" x14ac:dyDescent="0.2">
      <c r="D71" t="s">
        <v>35</v>
      </c>
    </row>
    <row r="72" spans="4:4" x14ac:dyDescent="0.2">
      <c r="D72" t="s">
        <v>95</v>
      </c>
    </row>
    <row r="74" spans="4:4" x14ac:dyDescent="0.2">
      <c r="D74" t="s">
        <v>102</v>
      </c>
    </row>
    <row r="75" spans="4:4" x14ac:dyDescent="0.2">
      <c r="D75" t="s">
        <v>144</v>
      </c>
    </row>
    <row r="76" spans="4:4" x14ac:dyDescent="0.2">
      <c r="D76" t="s">
        <v>145</v>
      </c>
    </row>
    <row r="80" spans="4:4" ht="14.25" x14ac:dyDescent="0.2">
      <c r="D80" s="63"/>
    </row>
    <row r="81" spans="4:4" ht="14.25" x14ac:dyDescent="0.2">
      <c r="D81" s="63"/>
    </row>
    <row r="84" spans="4:4" x14ac:dyDescent="0.2">
      <c r="D84" s="34" t="s">
        <v>109</v>
      </c>
    </row>
    <row r="85" spans="4:4" x14ac:dyDescent="0.2">
      <c r="D85" s="64" t="s">
        <v>110</v>
      </c>
    </row>
    <row r="86" spans="4:4" x14ac:dyDescent="0.2">
      <c r="D86" s="64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Wholesale (3)</vt:lpstr>
      <vt:lpstr>Wholesale (2)</vt:lpstr>
      <vt:lpstr>Wholesale</vt:lpstr>
      <vt:lpstr>Potential Doc List</vt:lpstr>
      <vt:lpstr>Table Key</vt:lpstr>
      <vt:lpstr>'Wholesale (2)'!Broker_Lock_Period</vt:lpstr>
      <vt:lpstr>Broker_Lock_Period</vt:lpstr>
      <vt:lpstr>'Wholesale (2)'!Comp</vt:lpstr>
      <vt:lpstr>Comp</vt:lpstr>
      <vt:lpstr>'Wholesale (2)'!Doc_types</vt:lpstr>
      <vt:lpstr>Doc_types</vt:lpstr>
      <vt:lpstr>'Wholesale (2)'!Index</vt:lpstr>
      <vt:lpstr>Index</vt:lpstr>
      <vt:lpstr>'Wholesale (2)'!Interest_Only</vt:lpstr>
      <vt:lpstr>Interest_Only</vt:lpstr>
      <vt:lpstr>'Wholesale (2)'!Loan_Purpose</vt:lpstr>
      <vt:lpstr>Loan_Purpose</vt:lpstr>
      <vt:lpstr>'Wholesale (2)'!Occupancy</vt:lpstr>
      <vt:lpstr>Occupancy</vt:lpstr>
      <vt:lpstr>'Wholesale (2)'!Prepay</vt:lpstr>
      <vt:lpstr>Prepay</vt:lpstr>
      <vt:lpstr>Wholesale!Print_Area</vt:lpstr>
      <vt:lpstr>'Wholesale (2)'!Print_Area</vt:lpstr>
      <vt:lpstr>'Wholesale (3)'!Print_Area</vt:lpstr>
      <vt:lpstr>'Wholesale (2)'!Product_types</vt:lpstr>
      <vt:lpstr>'Wholesale (2)'!Property_types</vt:lpstr>
      <vt:lpstr>Property_types</vt:lpstr>
      <vt:lpstr>'Wholesale (2)'!Series</vt:lpstr>
      <vt:lpstr>Series</vt:lpstr>
      <vt:lpstr>'Wholesale (2)'!Yes_or_No</vt:lpstr>
      <vt:lpstr>Yes_or_No</vt:lpstr>
    </vt:vector>
  </TitlesOfParts>
  <Company>Luxurymortgage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Jennifer Tatta</cp:lastModifiedBy>
  <cp:lastPrinted>2020-09-12T15:51:25Z</cp:lastPrinted>
  <dcterms:created xsi:type="dcterms:W3CDTF">2003-08-04T15:25:05Z</dcterms:created>
  <dcterms:modified xsi:type="dcterms:W3CDTF">2023-06-06T14:25:44Z</dcterms:modified>
</cp:coreProperties>
</file>