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M:\05. Secondary\Exceptions\Product Development\Worksheets\Simple Access Asset Qualifier Worksheet\"/>
    </mc:Choice>
  </mc:AlternateContent>
  <xr:revisionPtr revIDLastSave="0" documentId="13_ncr:1_{EB47D5FF-27B9-49E8-8F5A-F7685B6BD039}" xr6:coauthVersionLast="47" xr6:coauthVersionMax="47" xr10:uidLastSave="{00000000-0000-0000-0000-000000000000}"/>
  <bookViews>
    <workbookView xWindow="28680" yWindow="-120" windowWidth="29040" windowHeight="16440" xr2:uid="{00000000-000D-0000-FFFF-FFFF00000000}"/>
  </bookViews>
  <sheets>
    <sheet name="Input Tab" sheetId="5" r:id="rId1"/>
    <sheet name="Method One" sheetId="2" r:id="rId2"/>
    <sheet name="Method Two" sheetId="4" r:id="rId3"/>
    <sheet name="Method Three" sheetId="1" r:id="rId4"/>
  </sheets>
  <definedNames>
    <definedName name="_xlnm.Print_Area" localSheetId="0">'Input Tab'!$A$1:$K$51</definedName>
    <definedName name="_xlnm.Print_Area" localSheetId="1">'Method One'!$A$1:$K$52</definedName>
    <definedName name="_xlnm.Print_Area" localSheetId="3">'Method Three'!$A$1:$K$60</definedName>
    <definedName name="_xlnm.Print_Area" localSheetId="2">'Method Two'!$A$1:$K$52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1" i="4" l="1"/>
  <c r="I22" i="4"/>
  <c r="I21" i="2"/>
  <c r="I22" i="2"/>
  <c r="H22" i="1"/>
  <c r="H21" i="1"/>
  <c r="H20" i="1"/>
  <c r="H19" i="1"/>
  <c r="H18" i="1"/>
  <c r="H17" i="1"/>
  <c r="H16" i="1"/>
  <c r="H15" i="1"/>
  <c r="H14" i="1"/>
  <c r="H13" i="1"/>
  <c r="H22" i="4"/>
  <c r="H21" i="4"/>
  <c r="H20" i="4"/>
  <c r="H19" i="4"/>
  <c r="H18" i="4"/>
  <c r="H17" i="4"/>
  <c r="H16" i="4"/>
  <c r="H15" i="4"/>
  <c r="H14" i="4"/>
  <c r="H13" i="4"/>
  <c r="L21" i="2"/>
  <c r="L22" i="2"/>
  <c r="H13" i="2"/>
  <c r="H14" i="2"/>
  <c r="H15" i="2"/>
  <c r="H16" i="2"/>
  <c r="H17" i="2"/>
  <c r="H18" i="2"/>
  <c r="H19" i="2"/>
  <c r="H20" i="2"/>
  <c r="H21" i="2"/>
  <c r="H22" i="2"/>
  <c r="D30" i="4"/>
  <c r="J14" i="5"/>
  <c r="J14" i="4" s="1"/>
  <c r="J15" i="5"/>
  <c r="J15" i="4" s="1"/>
  <c r="J16" i="5"/>
  <c r="J16" i="4" s="1"/>
  <c r="J17" i="5"/>
  <c r="J17" i="4" s="1"/>
  <c r="J18" i="5"/>
  <c r="J18" i="4" s="1"/>
  <c r="J19" i="5"/>
  <c r="J19" i="4" s="1"/>
  <c r="J20" i="5"/>
  <c r="J20" i="2" s="1"/>
  <c r="J21" i="5"/>
  <c r="J21" i="4" s="1"/>
  <c r="J22" i="5"/>
  <c r="J22" i="2" s="1"/>
  <c r="J13" i="5"/>
  <c r="J13" i="4" s="1"/>
  <c r="D37" i="4"/>
  <c r="J21" i="2" l="1"/>
  <c r="J22" i="4"/>
  <c r="J20" i="4"/>
  <c r="J19" i="2"/>
  <c r="J17" i="2"/>
  <c r="J15" i="2"/>
  <c r="J13" i="2"/>
  <c r="J18" i="2"/>
  <c r="J16" i="2"/>
  <c r="J14" i="2"/>
  <c r="D29" i="1"/>
  <c r="D38" i="1" l="1"/>
  <c r="D45" i="1"/>
  <c r="B14" i="1"/>
  <c r="C14" i="1"/>
  <c r="D14" i="1"/>
  <c r="L14" i="1" s="1"/>
  <c r="E14" i="1"/>
  <c r="F14" i="1"/>
  <c r="G14" i="1"/>
  <c r="B15" i="1"/>
  <c r="C15" i="1"/>
  <c r="D15" i="1"/>
  <c r="L15" i="1" s="1"/>
  <c r="E15" i="1"/>
  <c r="F15" i="1"/>
  <c r="G15" i="1"/>
  <c r="B16" i="1"/>
  <c r="C16" i="1"/>
  <c r="D16" i="1"/>
  <c r="L16" i="1" s="1"/>
  <c r="E16" i="1"/>
  <c r="F16" i="1"/>
  <c r="G16" i="1"/>
  <c r="B17" i="1"/>
  <c r="C17" i="1"/>
  <c r="D17" i="1"/>
  <c r="L17" i="1" s="1"/>
  <c r="E17" i="1"/>
  <c r="F17" i="1"/>
  <c r="G17" i="1"/>
  <c r="B18" i="1"/>
  <c r="C18" i="1"/>
  <c r="D18" i="1"/>
  <c r="L18" i="1" s="1"/>
  <c r="E18" i="1"/>
  <c r="F18" i="1"/>
  <c r="G18" i="1"/>
  <c r="B19" i="1"/>
  <c r="C19" i="1"/>
  <c r="D19" i="1"/>
  <c r="L19" i="1" s="1"/>
  <c r="E19" i="1"/>
  <c r="F19" i="1"/>
  <c r="G19" i="1"/>
  <c r="B20" i="1"/>
  <c r="C20" i="1"/>
  <c r="D20" i="1"/>
  <c r="L20" i="1" s="1"/>
  <c r="E20" i="1"/>
  <c r="F20" i="1"/>
  <c r="G20" i="1"/>
  <c r="B21" i="1"/>
  <c r="C21" i="1"/>
  <c r="D21" i="1"/>
  <c r="L21" i="1" s="1"/>
  <c r="E21" i="1"/>
  <c r="F21" i="1"/>
  <c r="G21" i="1"/>
  <c r="B22" i="1"/>
  <c r="C22" i="1"/>
  <c r="D22" i="1"/>
  <c r="L22" i="1" s="1"/>
  <c r="E22" i="1"/>
  <c r="F22" i="1"/>
  <c r="G22" i="1"/>
  <c r="C13" i="1"/>
  <c r="D13" i="1"/>
  <c r="L13" i="1" s="1"/>
  <c r="E13" i="1"/>
  <c r="F13" i="1"/>
  <c r="G13" i="1"/>
  <c r="B13" i="1"/>
  <c r="C9" i="1"/>
  <c r="C8" i="1"/>
  <c r="B14" i="4"/>
  <c r="C14" i="4"/>
  <c r="D14" i="4"/>
  <c r="L14" i="4" s="1"/>
  <c r="E14" i="4"/>
  <c r="F14" i="4"/>
  <c r="G14" i="4"/>
  <c r="B15" i="4"/>
  <c r="C15" i="4"/>
  <c r="D15" i="4"/>
  <c r="L15" i="4" s="1"/>
  <c r="E15" i="4"/>
  <c r="F15" i="4"/>
  <c r="G15" i="4"/>
  <c r="B16" i="4"/>
  <c r="C16" i="4"/>
  <c r="D16" i="4"/>
  <c r="L16" i="4" s="1"/>
  <c r="E16" i="4"/>
  <c r="F16" i="4"/>
  <c r="G16" i="4"/>
  <c r="B17" i="4"/>
  <c r="C17" i="4"/>
  <c r="D17" i="4"/>
  <c r="L17" i="4" s="1"/>
  <c r="E17" i="4"/>
  <c r="F17" i="4"/>
  <c r="G17" i="4"/>
  <c r="B18" i="4"/>
  <c r="C18" i="4"/>
  <c r="D18" i="4"/>
  <c r="L18" i="4" s="1"/>
  <c r="E18" i="4"/>
  <c r="F18" i="4"/>
  <c r="G18" i="4"/>
  <c r="B19" i="4"/>
  <c r="C19" i="4"/>
  <c r="D19" i="4"/>
  <c r="L19" i="4" s="1"/>
  <c r="E19" i="4"/>
  <c r="F19" i="4"/>
  <c r="G19" i="4"/>
  <c r="B20" i="4"/>
  <c r="C20" i="4"/>
  <c r="D20" i="4"/>
  <c r="L20" i="4" s="1"/>
  <c r="E20" i="4"/>
  <c r="F20" i="4"/>
  <c r="G20" i="4"/>
  <c r="B21" i="4"/>
  <c r="C21" i="4"/>
  <c r="D21" i="4"/>
  <c r="L21" i="4" s="1"/>
  <c r="E21" i="4"/>
  <c r="F21" i="4"/>
  <c r="G21" i="4"/>
  <c r="B22" i="4"/>
  <c r="C22" i="4"/>
  <c r="D22" i="4"/>
  <c r="L22" i="4" s="1"/>
  <c r="E22" i="4"/>
  <c r="F22" i="4"/>
  <c r="G22" i="4"/>
  <c r="C13" i="4"/>
  <c r="D13" i="4"/>
  <c r="L13" i="4" s="1"/>
  <c r="E13" i="4"/>
  <c r="F13" i="4"/>
  <c r="G13" i="4"/>
  <c r="B13" i="4"/>
  <c r="C9" i="4"/>
  <c r="C8" i="4"/>
  <c r="C9" i="2"/>
  <c r="C8" i="2"/>
  <c r="C13" i="2"/>
  <c r="D13" i="2"/>
  <c r="L13" i="2" s="1"/>
  <c r="E13" i="2"/>
  <c r="F13" i="2"/>
  <c r="G13" i="2"/>
  <c r="C14" i="2"/>
  <c r="D14" i="2"/>
  <c r="L14" i="2" s="1"/>
  <c r="E14" i="2"/>
  <c r="F14" i="2"/>
  <c r="G14" i="2"/>
  <c r="C15" i="2"/>
  <c r="D15" i="2"/>
  <c r="L15" i="2" s="1"/>
  <c r="E15" i="2"/>
  <c r="F15" i="2"/>
  <c r="G15" i="2"/>
  <c r="C16" i="2"/>
  <c r="D16" i="2"/>
  <c r="L16" i="2" s="1"/>
  <c r="E16" i="2"/>
  <c r="F16" i="2"/>
  <c r="G16" i="2"/>
  <c r="C17" i="2"/>
  <c r="D17" i="2"/>
  <c r="L17" i="2" s="1"/>
  <c r="E17" i="2"/>
  <c r="F17" i="2"/>
  <c r="G17" i="2"/>
  <c r="C18" i="2"/>
  <c r="D18" i="2"/>
  <c r="L18" i="2" s="1"/>
  <c r="E18" i="2"/>
  <c r="F18" i="2"/>
  <c r="G18" i="2"/>
  <c r="C19" i="2"/>
  <c r="D19" i="2"/>
  <c r="L19" i="2" s="1"/>
  <c r="E19" i="2"/>
  <c r="F19" i="2"/>
  <c r="G19" i="2"/>
  <c r="C20" i="2"/>
  <c r="D20" i="2"/>
  <c r="L20" i="2" s="1"/>
  <c r="E20" i="2"/>
  <c r="F20" i="2"/>
  <c r="G20" i="2"/>
  <c r="C21" i="2"/>
  <c r="D21" i="2"/>
  <c r="E21" i="2"/>
  <c r="F21" i="2"/>
  <c r="G21" i="2"/>
  <c r="C22" i="2"/>
  <c r="D22" i="2"/>
  <c r="E22" i="2"/>
  <c r="F22" i="2"/>
  <c r="G22" i="2"/>
  <c r="B14" i="2"/>
  <c r="B15" i="2"/>
  <c r="B16" i="2"/>
  <c r="B17" i="2"/>
  <c r="B18" i="2"/>
  <c r="B19" i="2"/>
  <c r="B20" i="2"/>
  <c r="B21" i="2"/>
  <c r="B22" i="2"/>
  <c r="B13" i="2"/>
  <c r="I22" i="5"/>
  <c r="I21" i="5"/>
  <c r="I20" i="5"/>
  <c r="I19" i="5"/>
  <c r="I18" i="5"/>
  <c r="I17" i="5"/>
  <c r="I16" i="5"/>
  <c r="I15" i="5"/>
  <c r="I14" i="5"/>
  <c r="A14" i="5"/>
  <c r="A15" i="5" s="1"/>
  <c r="A16" i="5" s="1"/>
  <c r="A17" i="5" s="1"/>
  <c r="A18" i="5" s="1"/>
  <c r="A19" i="5" s="1"/>
  <c r="A20" i="5" s="1"/>
  <c r="A21" i="5" s="1"/>
  <c r="A22" i="5" s="1"/>
  <c r="I13" i="5"/>
  <c r="I20" i="4" l="1"/>
  <c r="I20" i="2"/>
  <c r="I13" i="2"/>
  <c r="I13" i="4"/>
  <c r="I14" i="4"/>
  <c r="I14" i="2"/>
  <c r="I16" i="4"/>
  <c r="I16" i="2"/>
  <c r="I18" i="4"/>
  <c r="I18" i="2"/>
  <c r="K15" i="5"/>
  <c r="I15" i="4"/>
  <c r="I15" i="2"/>
  <c r="I17" i="1"/>
  <c r="I17" i="4"/>
  <c r="I17" i="2"/>
  <c r="I19" i="4"/>
  <c r="I19" i="2"/>
  <c r="I14" i="1"/>
  <c r="K14" i="5"/>
  <c r="I16" i="1"/>
  <c r="K16" i="5"/>
  <c r="I18" i="1"/>
  <c r="K18" i="5"/>
  <c r="I20" i="1"/>
  <c r="K20" i="5"/>
  <c r="I22" i="1"/>
  <c r="K22" i="5"/>
  <c r="K19" i="5"/>
  <c r="I21" i="1"/>
  <c r="K21" i="5"/>
  <c r="K17" i="5"/>
  <c r="K13" i="5"/>
  <c r="J15" i="1"/>
  <c r="J17" i="1"/>
  <c r="J19" i="1"/>
  <c r="J21" i="1"/>
  <c r="I19" i="1"/>
  <c r="J13" i="1"/>
  <c r="J14" i="1"/>
  <c r="J16" i="1"/>
  <c r="J18" i="1"/>
  <c r="J20" i="1"/>
  <c r="J22" i="1"/>
  <c r="I15" i="1"/>
  <c r="I13" i="1"/>
  <c r="K20" i="4" l="1"/>
  <c r="K20" i="1"/>
  <c r="K20" i="2"/>
  <c r="K22" i="4"/>
  <c r="K22" i="1"/>
  <c r="K22" i="2"/>
  <c r="K21" i="1"/>
  <c r="K21" i="2"/>
  <c r="K21" i="4"/>
  <c r="K13" i="2"/>
  <c r="K13" i="1"/>
  <c r="K13" i="4"/>
  <c r="K19" i="1"/>
  <c r="K19" i="4"/>
  <c r="K19" i="2"/>
  <c r="K17" i="1"/>
  <c r="K17" i="4"/>
  <c r="K17" i="2"/>
  <c r="K18" i="1"/>
  <c r="K18" i="4"/>
  <c r="K18" i="2"/>
  <c r="K16" i="1"/>
  <c r="K16" i="4"/>
  <c r="K16" i="2"/>
  <c r="K14" i="1"/>
  <c r="K14" i="4"/>
  <c r="K14" i="2"/>
  <c r="K15" i="1"/>
  <c r="K15" i="4"/>
  <c r="K15" i="2"/>
  <c r="K24" i="5"/>
  <c r="A14" i="4" l="1"/>
  <c r="A15" i="4" s="1"/>
  <c r="A16" i="4" s="1"/>
  <c r="A17" i="4" s="1"/>
  <c r="A18" i="4" s="1"/>
  <c r="A19" i="4" s="1"/>
  <c r="A20" i="4" s="1"/>
  <c r="A21" i="4" s="1"/>
  <c r="A22" i="4" s="1"/>
  <c r="D37" i="2"/>
  <c r="D31" i="2"/>
  <c r="A14" i="2"/>
  <c r="A15" i="2" s="1"/>
  <c r="A16" i="2" s="1"/>
  <c r="A17" i="2" s="1"/>
  <c r="A18" i="2" s="1"/>
  <c r="A19" i="2" s="1"/>
  <c r="A20" i="2" s="1"/>
  <c r="A21" i="2" s="1"/>
  <c r="A22" i="2" s="1"/>
  <c r="D35" i="4" l="1"/>
  <c r="D33" i="4"/>
  <c r="D34" i="4" s="1"/>
  <c r="D34" i="2" l="1"/>
  <c r="D35" i="2" s="1"/>
  <c r="D33" i="2"/>
  <c r="D36" i="2"/>
  <c r="D36" i="4"/>
  <c r="D39" i="4" s="1"/>
  <c r="D43" i="4" s="1"/>
  <c r="K24" i="4"/>
  <c r="D32" i="4" s="1"/>
  <c r="K24" i="2"/>
  <c r="D39" i="2" l="1"/>
  <c r="D41" i="2" l="1"/>
  <c r="D43" i="2"/>
  <c r="D40" i="2"/>
  <c r="D41" i="4"/>
  <c r="D40" i="4"/>
  <c r="D43" i="1" l="1"/>
  <c r="A14" i="1"/>
  <c r="A15" i="1" s="1"/>
  <c r="A16" i="1" s="1"/>
  <c r="A17" i="1" s="1"/>
  <c r="A18" i="1" s="1"/>
  <c r="A19" i="1" s="1"/>
  <c r="A20" i="1" s="1"/>
  <c r="A21" i="1" s="1"/>
  <c r="A22" i="1" s="1"/>
  <c r="D41" i="1" l="1"/>
  <c r="D42" i="1" s="1"/>
  <c r="D44" i="1" s="1"/>
  <c r="D47" i="1" s="1"/>
  <c r="K24" i="1"/>
  <c r="D40" i="1" s="1"/>
  <c r="D48" i="1" l="1"/>
  <c r="D51" i="1"/>
  <c r="D49" i="1"/>
</calcChain>
</file>

<file path=xl/sharedStrings.xml><?xml version="1.0" encoding="utf-8"?>
<sst xmlns="http://schemas.openxmlformats.org/spreadsheetml/2006/main" count="188" uniqueCount="83">
  <si>
    <t>Borrower Name</t>
  </si>
  <si>
    <t>Borrower Age</t>
  </si>
  <si>
    <t>Asset Accounts</t>
  </si>
  <si>
    <t>Depository</t>
  </si>
  <si>
    <t>Last Four Digits</t>
  </si>
  <si>
    <t>Account Type</t>
  </si>
  <si>
    <t>Face Value</t>
  </si>
  <si>
    <t>Net Available Balance</t>
  </si>
  <si>
    <t>Qualifying Balance</t>
  </si>
  <si>
    <t>Loans Secured Against Asset</t>
  </si>
  <si>
    <t>Checking/Savings/Money Market</t>
  </si>
  <si>
    <t>Marketable Securities</t>
  </si>
  <si>
    <t>Retirement Funds</t>
  </si>
  <si>
    <t>Net Proceeds from Real Estate</t>
  </si>
  <si>
    <t>Business Funds</t>
  </si>
  <si>
    <t>Total Assets Available</t>
  </si>
  <si>
    <t>Funds Needed to Close</t>
  </si>
  <si>
    <t>Eligible Assets</t>
  </si>
  <si>
    <t>Remaining Funds Needed to close</t>
  </si>
  <si>
    <t>Gift Funds</t>
  </si>
  <si>
    <t>Gift/Business Asset Available</t>
  </si>
  <si>
    <t>Result</t>
  </si>
  <si>
    <t>(monthly)</t>
  </si>
  <si>
    <t>Underwriter Name</t>
  </si>
  <si>
    <t>Date</t>
  </si>
  <si>
    <t>Ineligible Funds</t>
  </si>
  <si>
    <t>Total Debt Service</t>
  </si>
  <si>
    <t>5/1 ARM</t>
  </si>
  <si>
    <t>5/1 ARM IO</t>
  </si>
  <si>
    <t>7/1 ARM</t>
  </si>
  <si>
    <t>7/1 ARM IO</t>
  </si>
  <si>
    <t>10/1 ARM</t>
  </si>
  <si>
    <t>10/1 ARM IO</t>
  </si>
  <si>
    <t>15 Year Fixed</t>
  </si>
  <si>
    <t>30 Year Fixed</t>
  </si>
  <si>
    <t>Useable %</t>
  </si>
  <si>
    <t>Fill in Yellow Cells</t>
  </si>
  <si>
    <t>PITIA on properties with no documented rent</t>
  </si>
  <si>
    <t>Post Closing Assets Needed</t>
  </si>
  <si>
    <t>Post Closing Assets Available</t>
  </si>
  <si>
    <t>Total Assets Required</t>
  </si>
  <si>
    <t>Percent over/short</t>
  </si>
  <si>
    <t>Dollars over/short</t>
  </si>
  <si>
    <t>Mortgages on Other Property</t>
  </si>
  <si>
    <t>Non-Business/Gifted Funds</t>
  </si>
  <si>
    <t>Cash Value of Life Insurance/Annuity</t>
  </si>
  <si>
    <t>All Other Debt-See UW Guidelines</t>
  </si>
  <si>
    <t>Underwriting Comments</t>
  </si>
  <si>
    <t>Yes</t>
  </si>
  <si>
    <t>No</t>
  </si>
  <si>
    <t>30 Year Fixed IO</t>
  </si>
  <si>
    <t>Open 30 Day Amex</t>
  </si>
  <si>
    <t>15 Years</t>
  </si>
  <si>
    <t>30 Years</t>
  </si>
  <si>
    <t>Fill in Input Tab First-Fill in Yellow Cells Second</t>
  </si>
  <si>
    <t>Fill In Input Tab First-Fill in Yellow Cells Second</t>
  </si>
  <si>
    <t>&lt;59.5</t>
  </si>
  <si>
    <t>&gt;=59.5</t>
  </si>
  <si>
    <t>(must fill in for retirement assets)</t>
  </si>
  <si>
    <t>7/6 ARM</t>
  </si>
  <si>
    <t>7/6 ARM IO</t>
  </si>
  <si>
    <t>10/6 ARM</t>
  </si>
  <si>
    <t>10/6 ARM IO</t>
  </si>
  <si>
    <t>Bitcoin</t>
  </si>
  <si>
    <t>Other Debt Service*</t>
  </si>
  <si>
    <t>*Do not include PITIA on any owned properties</t>
  </si>
  <si>
    <t>Sum of net loss on rental properties**</t>
  </si>
  <si>
    <t>DEBT SERVICE FOR OTHER REAL ESTATE OWNED</t>
  </si>
  <si>
    <t>**See guidelines for calculation</t>
  </si>
  <si>
    <t>Subject Property(s) Loan Amount</t>
  </si>
  <si>
    <t>30 Day Amex</t>
  </si>
  <si>
    <r>
      <t xml:space="preserve">Asset Qualifier Worksheet </t>
    </r>
    <r>
      <rPr>
        <sz val="10"/>
        <color theme="1"/>
        <rFont val="Arial"/>
        <family val="2"/>
      </rPr>
      <t>(Three Methods)</t>
    </r>
  </si>
  <si>
    <t>Fill in Input Tab First - Fill in Yellow Cells Second</t>
  </si>
  <si>
    <r>
      <t>Asset Qualifier Worksheet</t>
    </r>
    <r>
      <rPr>
        <sz val="10"/>
        <color theme="1"/>
        <rFont val="Arial"/>
        <family val="2"/>
      </rPr>
      <t xml:space="preserve"> (Method One)</t>
    </r>
  </si>
  <si>
    <t>Asset Qualifier Worksheet (Method Two)</t>
  </si>
  <si>
    <r>
      <t xml:space="preserve">Asset Qualifier Worksheet </t>
    </r>
    <r>
      <rPr>
        <sz val="10"/>
        <color theme="1"/>
        <rFont val="Arial"/>
        <family val="2"/>
      </rPr>
      <t>(Method Three)</t>
    </r>
  </si>
  <si>
    <t>Cash Out Proceeds</t>
  </si>
  <si>
    <t>Foreign National</t>
  </si>
  <si>
    <t>Used for Post Closing Reserves?</t>
  </si>
  <si>
    <t>Total Available Assets</t>
  </si>
  <si>
    <t>Assets Solely for Funds to Close</t>
  </si>
  <si>
    <t>Remaining Funds Needed to Close</t>
  </si>
  <si>
    <t>Assets Available for Post Closing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</si>
</sst>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0.000%"/>
    <numFmt numFmtId="165" formatCode="&quot;$&quot;#,##0.00"/>
    <numFmt numFmtId="166" formatCode="0.0000%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theme="0"/>
      <name val="Arial"/>
      <family val="2"/>
    </font>
    <font>
      <sz val="12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84">
    <xf numFmtId="0" fontId="0" fillId="0" borderId="0" xfId="0"/>
    <xf numFmtId="0" fontId="2" fillId="0" borderId="0" xfId="0" applyFont="1"/>
    <xf numFmtId="0" fontId="0" fillId="0" borderId="0" xfId="0"/>
    <xf numFmtId="0" fontId="0" fillId="0" borderId="0" xfId="0"/>
    <xf numFmtId="0" fontId="0" fillId="0" borderId="0" xfId="0" applyAlignment="1"/>
    <xf numFmtId="0" fontId="0" fillId="0" borderId="0" xfId="0" applyBorder="1" applyAlignment="1"/>
    <xf numFmtId="0" fontId="3" fillId="0" borderId="0" xfId="0" applyFont="1"/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1" fillId="2" borderId="1" xfId="0" applyFont="1" applyFill="1" applyBorder="1" applyProtection="1">
      <protection locked="0"/>
    </xf>
    <xf numFmtId="49" fontId="11" fillId="2" borderId="1" xfId="0" applyNumberFormat="1" applyFont="1" applyFill="1" applyBorder="1" applyAlignment="1" applyProtection="1">
      <alignment horizontal="right"/>
      <protection locked="0"/>
    </xf>
    <xf numFmtId="165" fontId="11" fillId="2" borderId="1" xfId="2" applyNumberFormat="1" applyFont="1" applyFill="1" applyBorder="1" applyProtection="1">
      <protection locked="0"/>
    </xf>
    <xf numFmtId="44" fontId="11" fillId="0" borderId="1" xfId="2" applyFont="1" applyBorder="1"/>
    <xf numFmtId="9" fontId="11" fillId="0" borderId="1" xfId="1" applyFont="1" applyBorder="1"/>
    <xf numFmtId="49" fontId="11" fillId="2" borderId="1" xfId="0" quotePrefix="1" applyNumberFormat="1" applyFont="1" applyFill="1" applyBorder="1" applyAlignment="1" applyProtection="1">
      <alignment horizontal="right"/>
      <protection locked="0"/>
    </xf>
    <xf numFmtId="0" fontId="14" fillId="0" borderId="0" xfId="0" applyFont="1"/>
    <xf numFmtId="0" fontId="15" fillId="0" borderId="0" xfId="0" applyFont="1" applyFill="1" applyAlignment="1"/>
    <xf numFmtId="44" fontId="11" fillId="0" borderId="0" xfId="2" applyFont="1"/>
    <xf numFmtId="0" fontId="11" fillId="0" borderId="0" xfId="0" applyFont="1" applyAlignment="1"/>
    <xf numFmtId="0" fontId="16" fillId="0" borderId="0" xfId="0" applyFont="1"/>
    <xf numFmtId="0" fontId="16" fillId="0" borderId="0" xfId="0" applyFont="1" applyAlignment="1"/>
    <xf numFmtId="0" fontId="17" fillId="0" borderId="0" xfId="0" applyFont="1"/>
    <xf numFmtId="0" fontId="18" fillId="0" borderId="0" xfId="0" applyFont="1"/>
    <xf numFmtId="44" fontId="14" fillId="0" borderId="0" xfId="2" applyFont="1"/>
    <xf numFmtId="0" fontId="11" fillId="3" borderId="1" xfId="0" applyNumberFormat="1" applyFont="1" applyFill="1" applyBorder="1" applyAlignment="1" applyProtection="1"/>
    <xf numFmtId="44" fontId="11" fillId="3" borderId="1" xfId="2" applyFont="1" applyFill="1" applyBorder="1" applyAlignment="1" applyProtection="1"/>
    <xf numFmtId="44" fontId="11" fillId="2" borderId="1" xfId="2" applyFont="1" applyFill="1" applyBorder="1" applyProtection="1">
      <protection locked="0"/>
    </xf>
    <xf numFmtId="164" fontId="11" fillId="0" borderId="0" xfId="0" applyNumberFormat="1" applyFont="1" applyFill="1" applyBorder="1" applyProtection="1">
      <protection locked="0"/>
    </xf>
    <xf numFmtId="166" fontId="11" fillId="0" borderId="0" xfId="1" applyNumberFormat="1" applyFont="1"/>
    <xf numFmtId="14" fontId="11" fillId="2" borderId="1" xfId="0" applyNumberFormat="1" applyFont="1" applyFill="1" applyBorder="1" applyProtection="1">
      <protection locked="0"/>
    </xf>
    <xf numFmtId="0" fontId="11" fillId="3" borderId="1" xfId="0" applyFont="1" applyFill="1" applyBorder="1" applyProtection="1"/>
    <xf numFmtId="44" fontId="11" fillId="3" borderId="1" xfId="2" applyFont="1" applyFill="1" applyBorder="1" applyProtection="1"/>
    <xf numFmtId="44" fontId="11" fillId="0" borderId="1" xfId="2" applyFont="1" applyBorder="1" applyProtection="1"/>
    <xf numFmtId="0" fontId="11" fillId="0" borderId="0" xfId="0" applyFont="1" applyFill="1" applyBorder="1"/>
    <xf numFmtId="0" fontId="11" fillId="0" borderId="0" xfId="0" applyFont="1" applyFill="1" applyBorder="1" applyProtection="1">
      <protection locked="0"/>
    </xf>
    <xf numFmtId="44" fontId="11" fillId="0" borderId="1" xfId="2" applyFont="1" applyFill="1" applyBorder="1"/>
    <xf numFmtId="10" fontId="11" fillId="0" borderId="0" xfId="1" applyNumberFormat="1" applyFont="1"/>
    <xf numFmtId="0" fontId="11" fillId="0" borderId="0" xfId="0" applyFont="1"/>
    <xf numFmtId="0" fontId="11" fillId="0" borderId="0" xfId="0" applyFont="1"/>
    <xf numFmtId="0" fontId="11" fillId="0" borderId="0" xfId="0" applyFont="1" applyAlignment="1">
      <alignment horizontal="right"/>
    </xf>
    <xf numFmtId="0" fontId="11" fillId="0" borderId="2" xfId="0" applyFont="1" applyBorder="1" applyAlignment="1"/>
    <xf numFmtId="0" fontId="11" fillId="0" borderId="0" xfId="0" applyFont="1"/>
    <xf numFmtId="9" fontId="11" fillId="0" borderId="1" xfId="2" applyNumberFormat="1" applyFont="1" applyBorder="1"/>
    <xf numFmtId="0" fontId="11" fillId="2" borderId="1" xfId="0" applyFont="1" applyFill="1" applyBorder="1" applyAlignment="1" applyProtection="1">
      <alignment horizontal="center"/>
      <protection locked="0"/>
    </xf>
    <xf numFmtId="0" fontId="1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1" fillId="0" borderId="0" xfId="0" applyFont="1"/>
    <xf numFmtId="0" fontId="11" fillId="2" borderId="3" xfId="0" applyFont="1" applyFill="1" applyBorder="1" applyAlignment="1" applyProtection="1">
      <alignment horizontal="left" wrapText="1"/>
      <protection locked="0"/>
    </xf>
    <xf numFmtId="0" fontId="11" fillId="2" borderId="4" xfId="0" applyFont="1" applyFill="1" applyBorder="1" applyAlignment="1" applyProtection="1">
      <alignment horizontal="left" wrapText="1"/>
      <protection locked="0"/>
    </xf>
    <xf numFmtId="0" fontId="11" fillId="2" borderId="5" xfId="0" applyFont="1" applyFill="1" applyBorder="1" applyAlignment="1" applyProtection="1">
      <alignment horizontal="left" wrapText="1"/>
      <protection locked="0"/>
    </xf>
    <xf numFmtId="0" fontId="11" fillId="2" borderId="6" xfId="0" applyFont="1" applyFill="1" applyBorder="1" applyAlignment="1" applyProtection="1">
      <alignment horizontal="left" wrapText="1"/>
      <protection locked="0"/>
    </xf>
    <xf numFmtId="0" fontId="11" fillId="2" borderId="0" xfId="0" applyFont="1" applyFill="1" applyBorder="1" applyAlignment="1" applyProtection="1">
      <alignment horizontal="left" wrapText="1"/>
      <protection locked="0"/>
    </xf>
    <xf numFmtId="0" fontId="11" fillId="2" borderId="2" xfId="0" applyFont="1" applyFill="1" applyBorder="1" applyAlignment="1" applyProtection="1">
      <alignment horizontal="left" wrapText="1"/>
      <protection locked="0"/>
    </xf>
    <xf numFmtId="0" fontId="11" fillId="2" borderId="7" xfId="0" applyFont="1" applyFill="1" applyBorder="1" applyAlignment="1" applyProtection="1">
      <alignment horizontal="left" wrapText="1"/>
      <protection locked="0"/>
    </xf>
    <xf numFmtId="0" fontId="11" fillId="2" borderId="8" xfId="0" applyFont="1" applyFill="1" applyBorder="1" applyAlignment="1" applyProtection="1">
      <alignment horizontal="left" wrapText="1"/>
      <protection locked="0"/>
    </xf>
    <xf numFmtId="0" fontId="11" fillId="2" borderId="9" xfId="0" applyFont="1" applyFill="1" applyBorder="1" applyAlignment="1" applyProtection="1">
      <alignment horizontal="left" wrapText="1"/>
      <protection locked="0"/>
    </xf>
    <xf numFmtId="0" fontId="11" fillId="3" borderId="1" xfId="0" applyFont="1" applyFill="1" applyBorder="1" applyProtection="1"/>
    <xf numFmtId="0" fontId="11" fillId="0" borderId="0" xfId="0" applyFont="1" applyAlignment="1">
      <alignment horizontal="left"/>
    </xf>
    <xf numFmtId="0" fontId="11" fillId="0" borderId="2" xfId="0" applyFont="1" applyBorder="1" applyAlignment="1">
      <alignment horizontal="left"/>
    </xf>
    <xf numFmtId="0" fontId="11" fillId="3" borderId="1" xfId="0" applyFont="1" applyFill="1" applyBorder="1" applyAlignment="1" applyProtection="1">
      <alignment horizontal="center"/>
    </xf>
    <xf numFmtId="0" fontId="0" fillId="2" borderId="3" xfId="0" applyFill="1" applyBorder="1" applyAlignment="1" applyProtection="1">
      <alignment horizontal="left" wrapText="1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0" fontId="0" fillId="2" borderId="5" xfId="0" applyFill="1" applyBorder="1" applyAlignment="1" applyProtection="1">
      <alignment horizontal="left" wrapText="1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0" fontId="0" fillId="2" borderId="0" xfId="0" applyFill="1" applyBorder="1" applyAlignment="1" applyProtection="1">
      <alignment horizontal="left" wrapText="1"/>
      <protection locked="0"/>
    </xf>
    <xf numFmtId="0" fontId="0" fillId="2" borderId="2" xfId="0" applyFill="1" applyBorder="1" applyAlignment="1" applyProtection="1">
      <alignment horizontal="left" wrapText="1"/>
      <protection locked="0"/>
    </xf>
    <xf numFmtId="0" fontId="0" fillId="2" borderId="7" xfId="0" applyFill="1" applyBorder="1" applyAlignment="1" applyProtection="1">
      <alignment horizontal="left" wrapText="1"/>
      <protection locked="0"/>
    </xf>
    <xf numFmtId="0" fontId="0" fillId="2" borderId="8" xfId="0" applyFill="1" applyBorder="1" applyAlignment="1" applyProtection="1">
      <alignment horizontal="left" wrapText="1"/>
      <protection locked="0"/>
    </xf>
    <xf numFmtId="0" fontId="0" fillId="2" borderId="9" xfId="0" applyFill="1" applyBorder="1" applyAlignment="1" applyProtection="1">
      <alignment horizontal="left" wrapText="1"/>
      <protection locked="0"/>
    </xf>
    <xf numFmtId="0" fontId="11" fillId="0" borderId="0" xfId="0" applyFont="1" applyAlignment="1">
      <alignment horizontal="center"/>
    </xf>
    <xf numFmtId="0" fontId="14" fillId="0" borderId="0" xfId="0" applyFont="1" applyFill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1" fillId="0" borderId="0" xfId="0" applyFont="1" applyAlignment="1">
      <alignment horizontal="right"/>
    </xf>
    <xf numFmtId="0" fontId="11" fillId="0" borderId="2" xfId="0" applyFont="1" applyBorder="1" applyAlignment="1">
      <alignment horizontal="right"/>
    </xf>
    <xf numFmtId="0" fontId="11" fillId="0" borderId="0" xfId="0" applyFont="1" applyBorder="1" applyAlignment="1">
      <alignment horizontal="left"/>
    </xf>
  </cellXfs>
  <cellStyles count="3">
    <cellStyle name="Currency" xfId="2" builtinId="4"/>
    <cellStyle name="Normal" xfId="0" builtinId="0"/>
    <cellStyle name="Percent" xfId="1" builtinId="5"/>
  </cellStyles>
  <dxfs count="12"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68580</xdr:rowOff>
    </xdr:from>
    <xdr:to>
      <xdr:col>3</xdr:col>
      <xdr:colOff>1473200</xdr:colOff>
      <xdr:row>4</xdr:row>
      <xdr:rowOff>46705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5C75265-A304-478F-A336-C7E95A5D50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8580"/>
          <a:ext cx="3909060" cy="70964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60960</xdr:colOff>
      <xdr:row>0</xdr:row>
      <xdr:rowOff>144780</xdr:rowOff>
    </xdr:from>
    <xdr:to>
      <xdr:col>3</xdr:col>
      <xdr:colOff>1160780</xdr:colOff>
      <xdr:row>4</xdr:row>
      <xdr:rowOff>122905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0D969D9-FA81-4B3C-8243-09EB891005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" y="144780"/>
          <a:ext cx="3903980" cy="70964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</xdr:colOff>
      <xdr:row>0</xdr:row>
      <xdr:rowOff>144780</xdr:rowOff>
    </xdr:from>
    <xdr:to>
      <xdr:col>3</xdr:col>
      <xdr:colOff>1115060</xdr:colOff>
      <xdr:row>4</xdr:row>
      <xdr:rowOff>122905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A133E2C-7266-491A-9A2B-7177CC9765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" y="144780"/>
          <a:ext cx="3903980" cy="70964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106680</xdr:rowOff>
    </xdr:from>
    <xdr:to>
      <xdr:col>3</xdr:col>
      <xdr:colOff>1099820</xdr:colOff>
      <xdr:row>4</xdr:row>
      <xdr:rowOff>84805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980E028-82F2-4FBD-BF66-A5841C2E7C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6680"/>
          <a:ext cx="3903980" cy="7096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T50"/>
  <sheetViews>
    <sheetView showGridLines="0" tabSelected="1" zoomScaleNormal="100" workbookViewId="0">
      <selection activeCell="C9" sqref="C9:D9"/>
    </sheetView>
  </sheetViews>
  <sheetFormatPr defaultColWidth="8.85546875" defaultRowHeight="15" x14ac:dyDescent="0.25"/>
  <cols>
    <col min="1" max="1" width="3.42578125" style="3" bestFit="1" customWidth="1"/>
    <col min="2" max="2" width="15.140625" style="3" bestFit="1" customWidth="1"/>
    <col min="3" max="3" width="16.85546875" style="3" customWidth="1"/>
    <col min="4" max="4" width="34" style="3" customWidth="1"/>
    <col min="5" max="5" width="19.7109375" style="3" customWidth="1"/>
    <col min="6" max="6" width="15" style="3" bestFit="1" customWidth="1"/>
    <col min="7" max="7" width="25.7109375" style="3" bestFit="1" customWidth="1"/>
    <col min="8" max="8" width="28.7109375" style="7" bestFit="1" customWidth="1"/>
    <col min="9" max="9" width="20.5703125" style="3" bestFit="1" customWidth="1"/>
    <col min="10" max="10" width="10.140625" style="3" bestFit="1" customWidth="1"/>
    <col min="11" max="11" width="17.7109375" style="3" bestFit="1" customWidth="1"/>
    <col min="12" max="16" width="8.85546875" style="6"/>
    <col min="17" max="20" width="8.85546875" style="1"/>
    <col min="21" max="16384" width="8.85546875" style="3"/>
  </cols>
  <sheetData>
    <row r="1" spans="1:20" s="7" customFormat="1" x14ac:dyDescent="0.25">
      <c r="L1" s="6"/>
      <c r="M1" s="6"/>
      <c r="N1" s="6"/>
      <c r="O1" s="6"/>
      <c r="P1" s="6"/>
      <c r="Q1" s="1"/>
      <c r="R1" s="1"/>
      <c r="S1" s="1"/>
      <c r="T1" s="1"/>
    </row>
    <row r="2" spans="1:20" s="7" customFormat="1" x14ac:dyDescent="0.25">
      <c r="L2" s="6"/>
      <c r="M2" s="6"/>
      <c r="N2" s="6"/>
      <c r="O2" s="6"/>
      <c r="P2" s="6"/>
      <c r="Q2" s="1"/>
      <c r="R2" s="1"/>
      <c r="S2" s="1"/>
      <c r="T2" s="1"/>
    </row>
    <row r="3" spans="1:20" s="7" customFormat="1" x14ac:dyDescent="0.25">
      <c r="L3" s="6"/>
      <c r="M3" s="6"/>
      <c r="N3" s="6"/>
      <c r="O3" s="6"/>
      <c r="P3" s="6"/>
      <c r="Q3" s="1"/>
      <c r="R3" s="1"/>
      <c r="S3" s="1"/>
      <c r="T3" s="1"/>
    </row>
    <row r="4" spans="1:20" s="7" customFormat="1" x14ac:dyDescent="0.25">
      <c r="L4" s="6"/>
      <c r="M4" s="1"/>
      <c r="N4" s="1"/>
      <c r="O4" s="6"/>
      <c r="P4" s="6"/>
      <c r="Q4" s="1"/>
      <c r="R4" s="1"/>
      <c r="S4" s="1"/>
      <c r="T4" s="1"/>
    </row>
    <row r="5" spans="1:20" s="7" customFormat="1" x14ac:dyDescent="0.25">
      <c r="L5" s="6"/>
      <c r="M5" s="1"/>
      <c r="N5" s="1"/>
      <c r="O5" s="6"/>
      <c r="P5" s="6"/>
      <c r="Q5" s="1"/>
      <c r="R5" s="1"/>
      <c r="S5" s="1"/>
      <c r="T5" s="1"/>
    </row>
    <row r="6" spans="1:20" s="11" customFormat="1" ht="15.75" x14ac:dyDescent="0.25">
      <c r="A6" s="53" t="s">
        <v>71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13"/>
      <c r="M6" s="12"/>
      <c r="N6" s="12"/>
      <c r="O6" s="13"/>
      <c r="P6" s="13"/>
      <c r="Q6" s="12"/>
      <c r="R6" s="12"/>
      <c r="S6" s="12"/>
      <c r="T6" s="12"/>
    </row>
    <row r="7" spans="1:20" s="8" customFormat="1" ht="14.45" customHeight="1" x14ac:dyDescent="0.2">
      <c r="A7" s="54" t="s">
        <v>36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10"/>
      <c r="M7" s="9" t="s">
        <v>10</v>
      </c>
      <c r="N7" s="9"/>
      <c r="O7" s="10"/>
      <c r="P7" s="10"/>
      <c r="Q7" s="9"/>
      <c r="R7" s="9"/>
      <c r="S7" s="9"/>
      <c r="T7" s="9" t="s">
        <v>27</v>
      </c>
    </row>
    <row r="8" spans="1:20" s="14" customFormat="1" ht="12.75" x14ac:dyDescent="0.2">
      <c r="B8" s="14" t="s">
        <v>0</v>
      </c>
      <c r="C8" s="51"/>
      <c r="D8" s="51"/>
      <c r="H8" s="49"/>
      <c r="L8" s="16"/>
      <c r="M8" s="15" t="s">
        <v>11</v>
      </c>
      <c r="N8" s="15"/>
      <c r="O8" s="16"/>
      <c r="P8" s="16"/>
      <c r="Q8" s="15"/>
      <c r="R8" s="15"/>
      <c r="S8" s="15"/>
      <c r="T8" s="15" t="s">
        <v>28</v>
      </c>
    </row>
    <row r="9" spans="1:20" s="14" customFormat="1" ht="12.75" x14ac:dyDescent="0.2">
      <c r="B9" s="14" t="s">
        <v>1</v>
      </c>
      <c r="C9" s="51"/>
      <c r="D9" s="51"/>
      <c r="E9" s="14" t="s">
        <v>58</v>
      </c>
      <c r="H9" s="49"/>
      <c r="L9" s="16"/>
      <c r="M9" s="15" t="s">
        <v>12</v>
      </c>
      <c r="N9" s="15"/>
      <c r="O9" s="16"/>
      <c r="P9" s="16"/>
      <c r="Q9" s="15"/>
      <c r="R9" s="15"/>
      <c r="S9" s="15"/>
      <c r="T9" s="15" t="s">
        <v>29</v>
      </c>
    </row>
    <row r="10" spans="1:20" s="14" customFormat="1" ht="12.75" x14ac:dyDescent="0.2">
      <c r="H10" s="49"/>
      <c r="L10" s="16"/>
      <c r="M10" s="15" t="s">
        <v>45</v>
      </c>
      <c r="N10" s="15"/>
      <c r="O10" s="16"/>
      <c r="P10" s="16"/>
      <c r="Q10" s="15"/>
      <c r="R10" s="15"/>
      <c r="S10" s="15"/>
      <c r="T10" s="15" t="s">
        <v>30</v>
      </c>
    </row>
    <row r="11" spans="1:20" s="14" customFormat="1" ht="12.75" x14ac:dyDescent="0.2">
      <c r="B11" s="52" t="s">
        <v>2</v>
      </c>
      <c r="C11" s="52"/>
      <c r="D11" s="52"/>
      <c r="E11" s="52"/>
      <c r="F11" s="52"/>
      <c r="G11" s="52"/>
      <c r="H11" s="52"/>
      <c r="I11" s="52"/>
      <c r="J11" s="52"/>
      <c r="K11" s="52"/>
      <c r="L11" s="16"/>
      <c r="M11" s="15" t="s">
        <v>13</v>
      </c>
      <c r="N11" s="15"/>
      <c r="O11" s="16"/>
      <c r="P11" s="16"/>
      <c r="Q11" s="15"/>
      <c r="R11" s="15"/>
      <c r="S11" s="15"/>
      <c r="T11" s="15" t="s">
        <v>31</v>
      </c>
    </row>
    <row r="12" spans="1:20" s="14" customFormat="1" ht="12.75" x14ac:dyDescent="0.2">
      <c r="B12" s="14" t="s">
        <v>3</v>
      </c>
      <c r="C12" s="14" t="s">
        <v>4</v>
      </c>
      <c r="D12" s="14" t="s">
        <v>5</v>
      </c>
      <c r="E12" s="14" t="s">
        <v>6</v>
      </c>
      <c r="F12" s="14" t="s">
        <v>25</v>
      </c>
      <c r="G12" s="14" t="s">
        <v>9</v>
      </c>
      <c r="H12" s="49" t="s">
        <v>78</v>
      </c>
      <c r="I12" s="14" t="s">
        <v>7</v>
      </c>
      <c r="J12" s="14" t="s">
        <v>35</v>
      </c>
      <c r="K12" s="14" t="s">
        <v>8</v>
      </c>
      <c r="L12" s="16"/>
      <c r="M12" s="15" t="s">
        <v>14</v>
      </c>
      <c r="N12" s="15"/>
      <c r="O12" s="16"/>
      <c r="P12" s="16"/>
      <c r="Q12" s="15"/>
      <c r="R12" s="15"/>
      <c r="S12" s="15"/>
      <c r="T12" s="15" t="s">
        <v>32</v>
      </c>
    </row>
    <row r="13" spans="1:20" s="14" customFormat="1" ht="12.75" x14ac:dyDescent="0.2">
      <c r="A13" s="14">
        <v>1</v>
      </c>
      <c r="B13" s="17"/>
      <c r="C13" s="18"/>
      <c r="D13" s="17"/>
      <c r="E13" s="19"/>
      <c r="F13" s="19"/>
      <c r="G13" s="19"/>
      <c r="H13" s="19"/>
      <c r="I13" s="20">
        <f t="shared" ref="I13:I22" si="0">E13-F13-G13</f>
        <v>0</v>
      </c>
      <c r="J13" s="21">
        <f>IF(D13=$M$7,100%,IF(D13=$M$8,80%,IF(AND(D13=$M$9,$C$9=$N$21),80%,IF(AND(D13=$M$9,$C$9=$N$20),70%,IF(AND(D13=$M$9,AND($C$9&lt;&gt;$N$21,$C$9&lt;&gt;$N$20)),0,IF(D13=$M$9,100%,IF(D13=$M$10,100%,IF(D13=$M$11,100%,IF(D13=$M$12,100%,IF(D13=$M$13,100%,IF(D13=$M$14,50%,IF(D13=$M$15,100%,IF(D13=$M$16,100%,0)))))))))))))</f>
        <v>0</v>
      </c>
      <c r="K13" s="20">
        <f>IF(D13=$M$15,ABS(I13)*-1,IF(I13&lt;0,I13,J13*I13))</f>
        <v>0</v>
      </c>
      <c r="L13" s="16"/>
      <c r="M13" s="15" t="s">
        <v>19</v>
      </c>
      <c r="N13" s="15"/>
      <c r="O13" s="16"/>
      <c r="P13" s="16"/>
      <c r="Q13" s="15"/>
      <c r="R13" s="15"/>
      <c r="S13" s="15"/>
      <c r="T13" s="15" t="s">
        <v>33</v>
      </c>
    </row>
    <row r="14" spans="1:20" s="14" customFormat="1" ht="12.75" x14ac:dyDescent="0.2">
      <c r="A14" s="14">
        <f>A13+1</f>
        <v>2</v>
      </c>
      <c r="B14" s="17"/>
      <c r="C14" s="22"/>
      <c r="D14" s="17"/>
      <c r="E14" s="19"/>
      <c r="F14" s="19"/>
      <c r="G14" s="19"/>
      <c r="H14" s="19"/>
      <c r="I14" s="20">
        <f t="shared" si="0"/>
        <v>0</v>
      </c>
      <c r="J14" s="21">
        <f t="shared" ref="J14:J22" si="1">IF(D14=$M$7,100%,IF(D14=$M$8,80%,IF(AND(D14=$M$9,$C$9=$N$21),80%,IF(AND(D14=$M$9,$C$9=$N$20),70%,IF(AND(D14=$M$9,AND($C$9&lt;&gt;$N$21,$C$9&lt;&gt;$N$20)),0,IF(D14=$M$9,100%,IF(D14=$M$10,100%,IF(D14=$M$11,100%,IF(D14=$M$12,100%,IF(D14=$M$13,100%,IF(D14=$M$14,50%,IF(D14=$M$15,100%,IF(D14=$M$16,100%,0)))))))))))))</f>
        <v>0</v>
      </c>
      <c r="K14" s="20">
        <f t="shared" ref="K14:K22" si="2">IF(D14=$M$15,ABS(I14)*-1,IF(I14&lt;0,I14,J14*I14))</f>
        <v>0</v>
      </c>
      <c r="L14" s="16"/>
      <c r="M14" s="15" t="s">
        <v>63</v>
      </c>
      <c r="N14" s="15"/>
      <c r="O14" s="16"/>
      <c r="P14" s="16"/>
      <c r="Q14" s="15"/>
      <c r="R14" s="15"/>
      <c r="S14" s="15"/>
      <c r="T14" s="15" t="s">
        <v>34</v>
      </c>
    </row>
    <row r="15" spans="1:20" s="14" customFormat="1" ht="12.75" x14ac:dyDescent="0.2">
      <c r="A15" s="14">
        <f t="shared" ref="A15:A21" si="3">A14+1</f>
        <v>3</v>
      </c>
      <c r="B15" s="17"/>
      <c r="C15" s="18"/>
      <c r="D15" s="17"/>
      <c r="E15" s="19"/>
      <c r="F15" s="19"/>
      <c r="G15" s="19"/>
      <c r="H15" s="19"/>
      <c r="I15" s="20">
        <f t="shared" si="0"/>
        <v>0</v>
      </c>
      <c r="J15" s="21">
        <f t="shared" si="1"/>
        <v>0</v>
      </c>
      <c r="K15" s="20">
        <f t="shared" si="2"/>
        <v>0</v>
      </c>
      <c r="L15" s="16"/>
      <c r="M15" s="15" t="s">
        <v>70</v>
      </c>
      <c r="N15" s="15"/>
      <c r="O15" s="16"/>
      <c r="P15" s="16"/>
      <c r="Q15" s="15"/>
      <c r="R15" s="15"/>
      <c r="S15" s="15"/>
      <c r="T15" s="15"/>
    </row>
    <row r="16" spans="1:20" s="14" customFormat="1" ht="12.75" x14ac:dyDescent="0.2">
      <c r="A16" s="14">
        <f t="shared" si="3"/>
        <v>4</v>
      </c>
      <c r="B16" s="17"/>
      <c r="C16" s="18"/>
      <c r="D16" s="17"/>
      <c r="E16" s="19"/>
      <c r="F16" s="19"/>
      <c r="G16" s="19"/>
      <c r="H16" s="19"/>
      <c r="I16" s="20">
        <f>E16-F16-G16</f>
        <v>0</v>
      </c>
      <c r="J16" s="21">
        <f t="shared" si="1"/>
        <v>0</v>
      </c>
      <c r="K16" s="20">
        <f t="shared" si="2"/>
        <v>0</v>
      </c>
      <c r="L16" s="16"/>
      <c r="M16" s="15" t="s">
        <v>76</v>
      </c>
      <c r="N16" s="15"/>
      <c r="O16" s="16"/>
      <c r="P16" s="16"/>
      <c r="Q16" s="15"/>
      <c r="R16" s="15"/>
      <c r="S16" s="15"/>
      <c r="T16" s="15"/>
    </row>
    <row r="17" spans="1:20" s="14" customFormat="1" ht="12.75" x14ac:dyDescent="0.2">
      <c r="A17" s="14">
        <f t="shared" si="3"/>
        <v>5</v>
      </c>
      <c r="B17" s="17"/>
      <c r="C17" s="18"/>
      <c r="D17" s="17"/>
      <c r="E17" s="19"/>
      <c r="F17" s="19"/>
      <c r="G17" s="19"/>
      <c r="H17" s="19"/>
      <c r="I17" s="20">
        <f t="shared" si="0"/>
        <v>0</v>
      </c>
      <c r="J17" s="21">
        <f t="shared" si="1"/>
        <v>0</v>
      </c>
      <c r="K17" s="20">
        <f t="shared" si="2"/>
        <v>0</v>
      </c>
      <c r="L17" s="16"/>
      <c r="M17" s="15"/>
      <c r="N17" s="15"/>
      <c r="O17" s="16"/>
      <c r="P17" s="16"/>
      <c r="Q17" s="15"/>
      <c r="R17" s="15"/>
      <c r="S17" s="15"/>
      <c r="T17" s="15"/>
    </row>
    <row r="18" spans="1:20" s="14" customFormat="1" ht="12.75" x14ac:dyDescent="0.2">
      <c r="A18" s="14">
        <f t="shared" si="3"/>
        <v>6</v>
      </c>
      <c r="B18" s="17"/>
      <c r="C18" s="18"/>
      <c r="D18" s="17"/>
      <c r="E18" s="19"/>
      <c r="F18" s="19"/>
      <c r="G18" s="19"/>
      <c r="H18" s="19"/>
      <c r="I18" s="20">
        <f t="shared" si="0"/>
        <v>0</v>
      </c>
      <c r="J18" s="21">
        <f t="shared" si="1"/>
        <v>0</v>
      </c>
      <c r="K18" s="20">
        <f t="shared" si="2"/>
        <v>0</v>
      </c>
      <c r="L18" s="16"/>
      <c r="M18" s="15"/>
      <c r="N18" s="15"/>
      <c r="O18" s="16"/>
      <c r="P18" s="16"/>
      <c r="Q18" s="15"/>
      <c r="R18" s="15"/>
      <c r="S18" s="15"/>
      <c r="T18" s="15"/>
    </row>
    <row r="19" spans="1:20" s="14" customFormat="1" ht="12.75" x14ac:dyDescent="0.2">
      <c r="A19" s="14">
        <f t="shared" si="3"/>
        <v>7</v>
      </c>
      <c r="B19" s="17"/>
      <c r="C19" s="18"/>
      <c r="D19" s="17"/>
      <c r="E19" s="19"/>
      <c r="F19" s="19"/>
      <c r="G19" s="19"/>
      <c r="H19" s="19"/>
      <c r="I19" s="20">
        <f t="shared" si="0"/>
        <v>0</v>
      </c>
      <c r="J19" s="21">
        <f t="shared" si="1"/>
        <v>0</v>
      </c>
      <c r="K19" s="20">
        <f t="shared" si="2"/>
        <v>0</v>
      </c>
      <c r="L19" s="16"/>
      <c r="M19" s="15"/>
      <c r="N19" s="15"/>
      <c r="O19" s="16"/>
      <c r="P19" s="16"/>
      <c r="Q19" s="15"/>
      <c r="R19" s="15"/>
      <c r="S19" s="15"/>
      <c r="T19" s="15"/>
    </row>
    <row r="20" spans="1:20" s="14" customFormat="1" ht="12.75" x14ac:dyDescent="0.2">
      <c r="A20" s="14">
        <f t="shared" si="3"/>
        <v>8</v>
      </c>
      <c r="B20" s="17"/>
      <c r="C20" s="18"/>
      <c r="D20" s="17"/>
      <c r="E20" s="19"/>
      <c r="F20" s="19"/>
      <c r="G20" s="19"/>
      <c r="H20" s="19"/>
      <c r="I20" s="20">
        <f t="shared" si="0"/>
        <v>0</v>
      </c>
      <c r="J20" s="21">
        <f t="shared" si="1"/>
        <v>0</v>
      </c>
      <c r="K20" s="20">
        <f t="shared" si="2"/>
        <v>0</v>
      </c>
      <c r="L20" s="16"/>
      <c r="M20" s="15"/>
      <c r="N20" s="15" t="s">
        <v>56</v>
      </c>
      <c r="O20" s="16"/>
      <c r="P20" s="16"/>
      <c r="Q20" s="15"/>
      <c r="R20" s="15"/>
      <c r="S20" s="15"/>
      <c r="T20" s="15"/>
    </row>
    <row r="21" spans="1:20" s="14" customFormat="1" ht="12.75" x14ac:dyDescent="0.2">
      <c r="A21" s="14">
        <f t="shared" si="3"/>
        <v>9</v>
      </c>
      <c r="B21" s="17"/>
      <c r="C21" s="18"/>
      <c r="D21" s="17"/>
      <c r="E21" s="19"/>
      <c r="F21" s="19"/>
      <c r="G21" s="19"/>
      <c r="H21" s="19"/>
      <c r="I21" s="20">
        <f t="shared" si="0"/>
        <v>0</v>
      </c>
      <c r="J21" s="21">
        <f t="shared" si="1"/>
        <v>0</v>
      </c>
      <c r="K21" s="20">
        <f t="shared" si="2"/>
        <v>0</v>
      </c>
      <c r="L21" s="16"/>
      <c r="M21" s="15"/>
      <c r="N21" s="15" t="s">
        <v>57</v>
      </c>
      <c r="O21" s="16"/>
      <c r="P21" s="16"/>
      <c r="Q21" s="15"/>
      <c r="R21" s="15"/>
      <c r="S21" s="15"/>
      <c r="T21" s="15"/>
    </row>
    <row r="22" spans="1:20" s="14" customFormat="1" ht="12.75" x14ac:dyDescent="0.2">
      <c r="A22" s="14">
        <f>A21+1</f>
        <v>10</v>
      </c>
      <c r="B22" s="17"/>
      <c r="C22" s="18"/>
      <c r="D22" s="17"/>
      <c r="E22" s="19"/>
      <c r="F22" s="19"/>
      <c r="G22" s="19"/>
      <c r="H22" s="19"/>
      <c r="I22" s="20">
        <f t="shared" si="0"/>
        <v>0</v>
      </c>
      <c r="J22" s="21">
        <f t="shared" si="1"/>
        <v>0</v>
      </c>
      <c r="K22" s="20">
        <f t="shared" si="2"/>
        <v>0</v>
      </c>
      <c r="L22" s="16"/>
      <c r="M22" s="15"/>
      <c r="N22" s="15" t="s">
        <v>48</v>
      </c>
      <c r="O22" s="16"/>
      <c r="P22" s="16"/>
      <c r="Q22" s="15"/>
      <c r="R22" s="15"/>
      <c r="S22" s="15"/>
      <c r="T22" s="15"/>
    </row>
    <row r="23" spans="1:20" s="14" customFormat="1" ht="12.75" x14ac:dyDescent="0.2">
      <c r="H23" s="49"/>
      <c r="L23" s="16"/>
      <c r="M23" s="15"/>
      <c r="N23" s="15" t="s">
        <v>49</v>
      </c>
      <c r="O23" s="16"/>
      <c r="P23" s="16"/>
      <c r="Q23" s="15"/>
      <c r="R23" s="15"/>
      <c r="S23" s="15"/>
      <c r="T23" s="15"/>
    </row>
    <row r="24" spans="1:20" s="14" customFormat="1" ht="12.75" x14ac:dyDescent="0.2">
      <c r="B24" s="23" t="s">
        <v>15</v>
      </c>
      <c r="D24" s="24"/>
      <c r="E24" s="24"/>
      <c r="F24" s="24"/>
      <c r="G24" s="24"/>
      <c r="H24" s="24"/>
      <c r="I24" s="24"/>
      <c r="K24" s="31">
        <f>SUM(K13:K22)</f>
        <v>0</v>
      </c>
      <c r="L24" s="16"/>
      <c r="M24" s="15"/>
      <c r="N24" s="15"/>
      <c r="O24" s="16"/>
      <c r="P24" s="16"/>
      <c r="Q24" s="15"/>
      <c r="R24" s="15"/>
      <c r="S24" s="15"/>
      <c r="T24" s="15"/>
    </row>
    <row r="25" spans="1:20" s="14" customFormat="1" ht="12.75" x14ac:dyDescent="0.2"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16"/>
      <c r="M25" s="15"/>
      <c r="N25" s="15"/>
      <c r="O25" s="16"/>
      <c r="P25" s="16"/>
      <c r="Q25" s="15"/>
      <c r="R25" s="15"/>
      <c r="S25" s="15"/>
      <c r="T25" s="15"/>
    </row>
    <row r="26" spans="1:20" s="14" customFormat="1" ht="12.75" x14ac:dyDescent="0.2"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16"/>
      <c r="M26" s="15"/>
      <c r="N26" s="15"/>
      <c r="O26" s="16"/>
      <c r="P26" s="16"/>
      <c r="Q26" s="15"/>
      <c r="R26" s="15"/>
      <c r="S26" s="15"/>
      <c r="T26" s="15"/>
    </row>
    <row r="27" spans="1:20" s="14" customFormat="1" ht="12.75" x14ac:dyDescent="0.2"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16"/>
      <c r="M27" s="15"/>
      <c r="N27" s="15"/>
      <c r="O27" s="16"/>
      <c r="P27" s="16"/>
      <c r="Q27" s="15"/>
      <c r="R27" s="15"/>
      <c r="S27" s="15"/>
      <c r="T27" s="15"/>
    </row>
    <row r="28" spans="1:20" s="14" customFormat="1" ht="12.75" x14ac:dyDescent="0.2"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16"/>
      <c r="M28" s="15"/>
      <c r="N28" s="15"/>
      <c r="O28" s="16"/>
      <c r="P28" s="16"/>
      <c r="Q28" s="15"/>
      <c r="R28" s="15"/>
      <c r="S28" s="15"/>
      <c r="T28" s="15"/>
    </row>
    <row r="29" spans="1:20" s="14" customFormat="1" ht="12.75" x14ac:dyDescent="0.2"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16"/>
      <c r="M29" s="15"/>
      <c r="N29" s="15"/>
      <c r="O29" s="16"/>
      <c r="P29" s="16"/>
      <c r="Q29" s="15"/>
      <c r="R29" s="15"/>
      <c r="S29" s="15"/>
      <c r="T29" s="15"/>
    </row>
    <row r="30" spans="1:20" s="14" customFormat="1" ht="12.75" x14ac:dyDescent="0.2"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16"/>
      <c r="M30" s="16"/>
      <c r="N30" s="16"/>
      <c r="O30" s="16"/>
      <c r="P30" s="16"/>
      <c r="Q30" s="15"/>
      <c r="R30" s="15"/>
      <c r="S30" s="15"/>
      <c r="T30" s="15"/>
    </row>
    <row r="31" spans="1:20" s="14" customFormat="1" ht="12.75" x14ac:dyDescent="0.2"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16"/>
      <c r="M31" s="16"/>
      <c r="N31" s="16"/>
      <c r="O31" s="16"/>
      <c r="P31" s="16"/>
      <c r="Q31" s="15"/>
      <c r="R31" s="15"/>
      <c r="S31" s="15"/>
      <c r="T31" s="15"/>
    </row>
    <row r="32" spans="1:20" s="27" customFormat="1" ht="12.75" x14ac:dyDescent="0.2"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30"/>
      <c r="M32" s="30"/>
      <c r="N32" s="30"/>
      <c r="O32" s="30"/>
      <c r="P32" s="30"/>
      <c r="Q32" s="29"/>
      <c r="R32" s="29"/>
      <c r="S32" s="29"/>
      <c r="T32" s="29"/>
    </row>
    <row r="33" spans="2:20" s="27" customFormat="1" ht="12.75" x14ac:dyDescent="0.2"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30"/>
      <c r="M33" s="30"/>
      <c r="N33" s="30"/>
      <c r="O33" s="30"/>
      <c r="P33" s="30"/>
      <c r="Q33" s="29"/>
      <c r="R33" s="29"/>
      <c r="S33" s="29"/>
      <c r="T33" s="29"/>
    </row>
    <row r="34" spans="2:20" s="27" customFormat="1" ht="12.75" x14ac:dyDescent="0.2"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30"/>
      <c r="M34" s="30"/>
      <c r="N34" s="30"/>
      <c r="O34" s="30"/>
      <c r="P34" s="30"/>
      <c r="Q34" s="29"/>
      <c r="R34" s="29"/>
      <c r="S34" s="29"/>
      <c r="T34" s="29"/>
    </row>
    <row r="35" spans="2:20" x14ac:dyDescent="0.25">
      <c r="B35" s="4"/>
      <c r="C35" s="4"/>
      <c r="D35" s="4"/>
      <c r="E35" s="4"/>
      <c r="F35" s="4"/>
      <c r="G35" s="4"/>
      <c r="H35" s="4"/>
      <c r="I35" s="4"/>
      <c r="J35" s="4"/>
      <c r="K35" s="4"/>
    </row>
    <row r="36" spans="2:20" ht="15" customHeight="1" x14ac:dyDescent="0.25">
      <c r="B36" s="4"/>
      <c r="C36" s="4"/>
      <c r="D36" s="4"/>
      <c r="E36" s="4"/>
      <c r="F36" s="4"/>
      <c r="G36" s="4"/>
      <c r="H36" s="4"/>
      <c r="I36" s="4"/>
      <c r="J36" s="4"/>
      <c r="K36" s="4"/>
    </row>
    <row r="37" spans="2:20" x14ac:dyDescent="0.25">
      <c r="B37" s="4"/>
      <c r="C37" s="4"/>
      <c r="D37" s="4"/>
      <c r="E37" s="4"/>
      <c r="F37" s="4"/>
      <c r="G37" s="4"/>
      <c r="H37" s="4"/>
      <c r="I37" s="4"/>
      <c r="J37" s="4"/>
      <c r="K37" s="4"/>
    </row>
    <row r="38" spans="2:20" x14ac:dyDescent="0.25">
      <c r="B38" s="4"/>
      <c r="C38" s="4"/>
      <c r="D38" s="4"/>
      <c r="E38" s="4"/>
      <c r="F38" s="4"/>
      <c r="G38" s="4"/>
      <c r="H38" s="4"/>
      <c r="I38" s="4"/>
      <c r="J38" s="4"/>
      <c r="K38" s="4"/>
    </row>
    <row r="39" spans="2:20" x14ac:dyDescent="0.25"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pans="2:20" x14ac:dyDescent="0.25">
      <c r="B40" s="4"/>
      <c r="C40" s="4"/>
      <c r="D40" s="4"/>
      <c r="E40" s="4"/>
      <c r="F40" s="4"/>
      <c r="G40" s="4"/>
      <c r="H40" s="4"/>
      <c r="I40" s="4"/>
      <c r="J40" s="4"/>
      <c r="K40" s="4"/>
    </row>
    <row r="41" spans="2:20" x14ac:dyDescent="0.25">
      <c r="B41" s="4"/>
      <c r="C41" s="4"/>
      <c r="D41" s="4"/>
      <c r="E41" s="4"/>
      <c r="F41" s="4"/>
      <c r="G41" s="4"/>
      <c r="H41" s="4"/>
      <c r="I41" s="4"/>
      <c r="J41" s="4"/>
      <c r="K41" s="4"/>
    </row>
    <row r="42" spans="2:20" x14ac:dyDescent="0.25">
      <c r="B42" s="4"/>
      <c r="C42" s="4"/>
      <c r="D42" s="4"/>
      <c r="E42" s="4"/>
      <c r="F42" s="4"/>
      <c r="G42" s="4"/>
      <c r="H42" s="4"/>
      <c r="I42" s="4"/>
      <c r="J42" s="4"/>
      <c r="K42" s="4"/>
    </row>
    <row r="43" spans="2:20" x14ac:dyDescent="0.25">
      <c r="B43" s="4"/>
      <c r="C43" s="4"/>
      <c r="D43" s="4"/>
      <c r="E43" s="4"/>
      <c r="F43" s="4"/>
      <c r="G43" s="4"/>
      <c r="H43" s="4"/>
      <c r="I43" s="4"/>
      <c r="J43" s="4"/>
      <c r="K43" s="4"/>
    </row>
    <row r="44" spans="2:20" x14ac:dyDescent="0.25">
      <c r="B44" s="4"/>
      <c r="C44" s="4"/>
      <c r="D44" s="4"/>
      <c r="E44" s="4"/>
      <c r="F44" s="4"/>
      <c r="G44" s="4"/>
      <c r="H44" s="4"/>
      <c r="I44" s="4"/>
      <c r="J44" s="4"/>
      <c r="K44" s="4"/>
    </row>
    <row r="45" spans="2:20" x14ac:dyDescent="0.25">
      <c r="B45" s="4"/>
      <c r="C45" s="4"/>
      <c r="D45" s="4"/>
      <c r="E45" s="4"/>
      <c r="F45" s="4"/>
      <c r="G45" s="4"/>
      <c r="H45" s="4"/>
      <c r="I45" s="4"/>
      <c r="J45" s="4"/>
      <c r="K45" s="4"/>
    </row>
    <row r="46" spans="2:20" x14ac:dyDescent="0.25">
      <c r="B46" s="4"/>
      <c r="C46" s="4"/>
      <c r="D46" s="4"/>
      <c r="E46" s="4"/>
      <c r="F46" s="4"/>
      <c r="G46" s="4"/>
      <c r="H46" s="4"/>
      <c r="I46" s="4"/>
      <c r="J46" s="4"/>
      <c r="K46" s="4"/>
    </row>
    <row r="47" spans="2:20" x14ac:dyDescent="0.25">
      <c r="B47" s="4"/>
      <c r="C47" s="4"/>
      <c r="D47" s="4"/>
      <c r="E47" s="4"/>
      <c r="F47" s="4"/>
      <c r="G47" s="4"/>
      <c r="H47" s="4"/>
      <c r="I47" s="4"/>
      <c r="J47" s="4"/>
      <c r="K47" s="4"/>
    </row>
    <row r="48" spans="2:20" x14ac:dyDescent="0.25">
      <c r="B48" s="4"/>
      <c r="C48" s="4"/>
      <c r="D48" s="4"/>
      <c r="E48" s="4"/>
      <c r="F48" s="4"/>
      <c r="G48" s="4"/>
      <c r="H48" s="4"/>
      <c r="I48" s="4"/>
      <c r="J48" s="4"/>
      <c r="K48" s="4"/>
    </row>
    <row r="49" spans="2:11" x14ac:dyDescent="0.25"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2:11" x14ac:dyDescent="0.25">
      <c r="B50" s="5"/>
      <c r="C50" s="5"/>
      <c r="D50" s="5"/>
      <c r="E50" s="5"/>
      <c r="F50" s="5"/>
      <c r="G50" s="5"/>
      <c r="H50" s="5"/>
      <c r="I50" s="5"/>
      <c r="J50" s="5"/>
      <c r="K50" s="5"/>
    </row>
  </sheetData>
  <sheetProtection algorithmName="SHA-512" hashValue="CaCqQl2yoBinmhfvELNoCRJabg0Y49GQi03u+sY4KAGmZ9Vr1MhiPaBhYW2VeDyyagBmj+GdqBeuM/Ri3Xt9dg==" saltValue="BvN13wyom048ZdxzYIJbpw==" spinCount="100000" sheet="1" selectLockedCells="1"/>
  <mergeCells count="5">
    <mergeCell ref="C8:D8"/>
    <mergeCell ref="C9:D9"/>
    <mergeCell ref="B11:K11"/>
    <mergeCell ref="A6:K6"/>
    <mergeCell ref="A7:K7"/>
  </mergeCells>
  <dataValidations count="3">
    <dataValidation type="list" allowBlank="1" showInputMessage="1" showErrorMessage="1" sqref="C9:D9" xr:uid="{10D62091-0002-4166-9604-E7AA1CAF46DE}">
      <formula1>$N$20:$N$21</formula1>
    </dataValidation>
    <dataValidation type="list" showInputMessage="1" showErrorMessage="1" sqref="D13:D22" xr:uid="{E851B6E0-FE33-47FB-AA9E-4C79F62714B3}">
      <formula1>$M$6:$M$16</formula1>
    </dataValidation>
    <dataValidation type="list" allowBlank="1" showInputMessage="1" showErrorMessage="1" sqref="H13:H22" xr:uid="{C3ED2A61-4258-4EE4-9E63-6D6B972BC3AD}">
      <formula1>$N$22:$N$23</formula1>
    </dataValidation>
  </dataValidations>
  <pageMargins left="0.7" right="0.7" top="0.75" bottom="0.75" header="0.3" footer="0.3"/>
  <pageSetup scale="49" orientation="portrait" r:id="rId1"/>
  <headerFooter>
    <oddFooter>&amp;CSimple Access Product Series v 6.4
Asset Qualifier Worksheet-Input Tab
May 2022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-0.499984740745262"/>
  </sheetPr>
  <dimension ref="A1:AK53"/>
  <sheetViews>
    <sheetView showGridLines="0" topLeftCell="A7" zoomScaleNormal="100" workbookViewId="0">
      <selection activeCell="D26" sqref="D26"/>
    </sheetView>
  </sheetViews>
  <sheetFormatPr defaultColWidth="8.85546875" defaultRowHeight="15" x14ac:dyDescent="0.25"/>
  <cols>
    <col min="1" max="1" width="8.85546875" style="2"/>
    <col min="2" max="2" width="15.140625" style="2" bestFit="1" customWidth="1"/>
    <col min="3" max="3" width="16.85546875" style="2" customWidth="1"/>
    <col min="4" max="4" width="30.85546875" style="2" bestFit="1" customWidth="1"/>
    <col min="5" max="5" width="19.7109375" style="2" customWidth="1"/>
    <col min="6" max="6" width="15" style="2" bestFit="1" customWidth="1"/>
    <col min="7" max="7" width="25.7109375" style="2" bestFit="1" customWidth="1"/>
    <col min="8" max="8" width="28.7109375" style="7" bestFit="1" customWidth="1"/>
    <col min="9" max="9" width="20.5703125" style="2" bestFit="1" customWidth="1"/>
    <col min="10" max="10" width="10.140625" style="2" bestFit="1" customWidth="1"/>
    <col min="11" max="11" width="17.7109375" style="2" bestFit="1" customWidth="1"/>
    <col min="12" max="12" width="8.85546875" style="6"/>
    <col min="13" max="16384" width="8.85546875" style="2"/>
  </cols>
  <sheetData>
    <row r="1" spans="1:37" s="7" customFormat="1" x14ac:dyDescent="0.25">
      <c r="L1" s="6"/>
    </row>
    <row r="2" spans="1:37" s="7" customFormat="1" x14ac:dyDescent="0.25">
      <c r="L2" s="6"/>
    </row>
    <row r="3" spans="1:37" s="7" customFormat="1" x14ac:dyDescent="0.25">
      <c r="L3" s="6"/>
    </row>
    <row r="4" spans="1:37" s="7" customFormat="1" x14ac:dyDescent="0.25">
      <c r="L4" s="6"/>
    </row>
    <row r="5" spans="1:37" s="7" customFormat="1" x14ac:dyDescent="0.25">
      <c r="L5" s="6"/>
    </row>
    <row r="6" spans="1:37" s="11" customFormat="1" ht="15.75" x14ac:dyDescent="0.25">
      <c r="B6" s="53" t="s">
        <v>73</v>
      </c>
      <c r="C6" s="53"/>
      <c r="D6" s="53"/>
      <c r="E6" s="53"/>
      <c r="F6" s="53"/>
      <c r="G6" s="53"/>
      <c r="H6" s="53"/>
      <c r="I6" s="53"/>
      <c r="L6" s="13"/>
    </row>
    <row r="7" spans="1:37" s="8" customFormat="1" ht="14.25" x14ac:dyDescent="0.2">
      <c r="B7" s="54" t="s">
        <v>72</v>
      </c>
      <c r="C7" s="54"/>
      <c r="D7" s="54"/>
      <c r="E7" s="54"/>
      <c r="F7" s="54"/>
      <c r="G7" s="54"/>
      <c r="H7" s="54"/>
      <c r="I7" s="54"/>
      <c r="L7" s="10"/>
      <c r="AK7" s="8" t="s">
        <v>27</v>
      </c>
    </row>
    <row r="8" spans="1:37" s="14" customFormat="1" ht="12.75" x14ac:dyDescent="0.2">
      <c r="B8" s="14" t="s">
        <v>0</v>
      </c>
      <c r="C8" s="65" t="str">
        <f>IF('Input Tab'!C8:D8="","",'Input Tab'!C8:D8)</f>
        <v/>
      </c>
      <c r="D8" s="65"/>
      <c r="H8" s="49"/>
      <c r="L8" s="16"/>
      <c r="AK8" s="14" t="s">
        <v>28</v>
      </c>
    </row>
    <row r="9" spans="1:37" s="14" customFormat="1" ht="12.75" x14ac:dyDescent="0.2">
      <c r="B9" s="14" t="s">
        <v>1</v>
      </c>
      <c r="C9" s="65" t="str">
        <f>IF('Input Tab'!C9:D9="","",'Input Tab'!C9:D9)</f>
        <v/>
      </c>
      <c r="D9" s="65"/>
      <c r="H9" s="49"/>
      <c r="L9" s="16"/>
      <c r="AK9" s="14" t="s">
        <v>29</v>
      </c>
    </row>
    <row r="10" spans="1:37" s="14" customFormat="1" ht="12.75" x14ac:dyDescent="0.2">
      <c r="H10" s="49"/>
      <c r="L10" s="16"/>
      <c r="AK10" s="14" t="s">
        <v>30</v>
      </c>
    </row>
    <row r="11" spans="1:37" s="14" customFormat="1" ht="12.75" x14ac:dyDescent="0.2">
      <c r="B11" s="52" t="s">
        <v>2</v>
      </c>
      <c r="C11" s="52"/>
      <c r="D11" s="52"/>
      <c r="E11" s="52"/>
      <c r="F11" s="52"/>
      <c r="G11" s="52"/>
      <c r="H11" s="52"/>
      <c r="I11" s="52"/>
      <c r="J11" s="52"/>
      <c r="K11" s="52"/>
      <c r="L11" s="16"/>
      <c r="AK11" s="14" t="s">
        <v>31</v>
      </c>
    </row>
    <row r="12" spans="1:37" s="14" customFormat="1" ht="12.75" x14ac:dyDescent="0.2">
      <c r="B12" s="14" t="s">
        <v>3</v>
      </c>
      <c r="C12" s="14" t="s">
        <v>4</v>
      </c>
      <c r="D12" s="14" t="s">
        <v>5</v>
      </c>
      <c r="E12" s="14" t="s">
        <v>6</v>
      </c>
      <c r="F12" s="14" t="s">
        <v>25</v>
      </c>
      <c r="G12" s="14" t="s">
        <v>9</v>
      </c>
      <c r="H12" s="49" t="s">
        <v>78</v>
      </c>
      <c r="I12" s="14" t="s">
        <v>7</v>
      </c>
      <c r="J12" s="14" t="s">
        <v>35</v>
      </c>
      <c r="K12" s="14" t="s">
        <v>8</v>
      </c>
      <c r="L12" s="16"/>
      <c r="AK12" s="14" t="s">
        <v>32</v>
      </c>
    </row>
    <row r="13" spans="1:37" s="14" customFormat="1" ht="12.75" x14ac:dyDescent="0.2">
      <c r="A13" s="14">
        <v>1</v>
      </c>
      <c r="B13" s="32" t="str">
        <f>IF('Input Tab'!B13="","",'Input Tab'!B13)</f>
        <v/>
      </c>
      <c r="C13" s="32" t="str">
        <f>IF('Input Tab'!C13="","",'Input Tab'!C13)</f>
        <v/>
      </c>
      <c r="D13" s="32" t="str">
        <f>IF('Input Tab'!D13="","",'Input Tab'!D13)</f>
        <v/>
      </c>
      <c r="E13" s="33" t="str">
        <f>IF('Input Tab'!E13="","",'Input Tab'!E13)</f>
        <v/>
      </c>
      <c r="F13" s="33" t="str">
        <f>IF('Input Tab'!F13="","",'Input Tab'!F13)</f>
        <v/>
      </c>
      <c r="G13" s="33" t="str">
        <f>IF('Input Tab'!G13="","",'Input Tab'!G13)</f>
        <v/>
      </c>
      <c r="H13" s="33" t="str">
        <f>IF('Input Tab'!H13="","",'Input Tab'!H13)</f>
        <v/>
      </c>
      <c r="I13" s="20">
        <f>'Input Tab'!I13</f>
        <v>0</v>
      </c>
      <c r="J13" s="50">
        <f>'Input Tab'!J13</f>
        <v>0</v>
      </c>
      <c r="K13" s="20">
        <f>'Input Tab'!K13</f>
        <v>0</v>
      </c>
      <c r="L13" s="15">
        <f>IF(OR(D13='Input Tab'!$M$13,D13='Input Tab'!$M$12,H13='Input Tab'!$N$23),1,IF(D13='Input Tab'!$M$16,2,0))</f>
        <v>0</v>
      </c>
      <c r="AK13" s="14" t="s">
        <v>33</v>
      </c>
    </row>
    <row r="14" spans="1:37" s="14" customFormat="1" ht="12.75" x14ac:dyDescent="0.2">
      <c r="A14" s="14">
        <f>A13+1</f>
        <v>2</v>
      </c>
      <c r="B14" s="32" t="str">
        <f>IF('Input Tab'!B14="","",'Input Tab'!B14)</f>
        <v/>
      </c>
      <c r="C14" s="32" t="str">
        <f>IF('Input Tab'!C14="","",'Input Tab'!C14)</f>
        <v/>
      </c>
      <c r="D14" s="32" t="str">
        <f>IF('Input Tab'!D14="","",'Input Tab'!D14)</f>
        <v/>
      </c>
      <c r="E14" s="33" t="str">
        <f>IF('Input Tab'!E14="","",'Input Tab'!E14)</f>
        <v/>
      </c>
      <c r="F14" s="33" t="str">
        <f>IF('Input Tab'!F14="","",'Input Tab'!F14)</f>
        <v/>
      </c>
      <c r="G14" s="33" t="str">
        <f>IF('Input Tab'!G14="","",'Input Tab'!G14)</f>
        <v/>
      </c>
      <c r="H14" s="33" t="str">
        <f>IF('Input Tab'!H14="","",'Input Tab'!H14)</f>
        <v/>
      </c>
      <c r="I14" s="20">
        <f>'Input Tab'!I14</f>
        <v>0</v>
      </c>
      <c r="J14" s="50">
        <f>'Input Tab'!J14</f>
        <v>0</v>
      </c>
      <c r="K14" s="20">
        <f>'Input Tab'!K14</f>
        <v>0</v>
      </c>
      <c r="L14" s="15">
        <f>IF(OR(D14='Input Tab'!$M$13,D14='Input Tab'!$M$12,H14='Input Tab'!$N$23),1,IF(D14='Input Tab'!$M$16,2,0))</f>
        <v>0</v>
      </c>
      <c r="AK14" s="14" t="s">
        <v>34</v>
      </c>
    </row>
    <row r="15" spans="1:37" s="14" customFormat="1" ht="12.75" x14ac:dyDescent="0.2">
      <c r="A15" s="14">
        <f t="shared" ref="A15:A21" si="0">A14+1</f>
        <v>3</v>
      </c>
      <c r="B15" s="32" t="str">
        <f>IF('Input Tab'!B15="","",'Input Tab'!B15)</f>
        <v/>
      </c>
      <c r="C15" s="32" t="str">
        <f>IF('Input Tab'!C15="","",'Input Tab'!C15)</f>
        <v/>
      </c>
      <c r="D15" s="32" t="str">
        <f>IF('Input Tab'!D15="","",'Input Tab'!D15)</f>
        <v/>
      </c>
      <c r="E15" s="33" t="str">
        <f>IF('Input Tab'!E15="","",'Input Tab'!E15)</f>
        <v/>
      </c>
      <c r="F15" s="33" t="str">
        <f>IF('Input Tab'!F15="","",'Input Tab'!F15)</f>
        <v/>
      </c>
      <c r="G15" s="33" t="str">
        <f>IF('Input Tab'!G15="","",'Input Tab'!G15)</f>
        <v/>
      </c>
      <c r="H15" s="33" t="str">
        <f>IF('Input Tab'!H15="","",'Input Tab'!H15)</f>
        <v/>
      </c>
      <c r="I15" s="20">
        <f>'Input Tab'!I15</f>
        <v>0</v>
      </c>
      <c r="J15" s="50">
        <f>'Input Tab'!J15</f>
        <v>0</v>
      </c>
      <c r="K15" s="20">
        <f>'Input Tab'!K15</f>
        <v>0</v>
      </c>
      <c r="L15" s="15">
        <f>IF(OR(D15='Input Tab'!$M$13,D15='Input Tab'!$M$12,H15='Input Tab'!$N$23),1,IF(D15='Input Tab'!$M$16,2,0))</f>
        <v>0</v>
      </c>
    </row>
    <row r="16" spans="1:37" s="14" customFormat="1" ht="12.75" x14ac:dyDescent="0.2">
      <c r="A16" s="14">
        <f t="shared" si="0"/>
        <v>4</v>
      </c>
      <c r="B16" s="32" t="str">
        <f>IF('Input Tab'!B16="","",'Input Tab'!B16)</f>
        <v/>
      </c>
      <c r="C16" s="32" t="str">
        <f>IF('Input Tab'!C16="","",'Input Tab'!C16)</f>
        <v/>
      </c>
      <c r="D16" s="32" t="str">
        <f>IF('Input Tab'!D16="","",'Input Tab'!D16)</f>
        <v/>
      </c>
      <c r="E16" s="33" t="str">
        <f>IF('Input Tab'!E16="","",'Input Tab'!E16)</f>
        <v/>
      </c>
      <c r="F16" s="33" t="str">
        <f>IF('Input Tab'!F16="","",'Input Tab'!F16)</f>
        <v/>
      </c>
      <c r="G16" s="33" t="str">
        <f>IF('Input Tab'!G16="","",'Input Tab'!G16)</f>
        <v/>
      </c>
      <c r="H16" s="33" t="str">
        <f>IF('Input Tab'!H16="","",'Input Tab'!H16)</f>
        <v/>
      </c>
      <c r="I16" s="20">
        <f>'Input Tab'!I16</f>
        <v>0</v>
      </c>
      <c r="J16" s="50">
        <f>'Input Tab'!J16</f>
        <v>0</v>
      </c>
      <c r="K16" s="20">
        <f>'Input Tab'!K16</f>
        <v>0</v>
      </c>
      <c r="L16" s="15">
        <f>IF(OR(D16='Input Tab'!$M$13,D16='Input Tab'!$M$12,H16='Input Tab'!$N$23),1,IF(D16='Input Tab'!$M$16,2,0))</f>
        <v>0</v>
      </c>
    </row>
    <row r="17" spans="1:12" s="14" customFormat="1" ht="12.75" x14ac:dyDescent="0.2">
      <c r="A17" s="14">
        <f t="shared" si="0"/>
        <v>5</v>
      </c>
      <c r="B17" s="32" t="str">
        <f>IF('Input Tab'!B17="","",'Input Tab'!B17)</f>
        <v/>
      </c>
      <c r="C17" s="32" t="str">
        <f>IF('Input Tab'!C17="","",'Input Tab'!C17)</f>
        <v/>
      </c>
      <c r="D17" s="32" t="str">
        <f>IF('Input Tab'!D17="","",'Input Tab'!D17)</f>
        <v/>
      </c>
      <c r="E17" s="33" t="str">
        <f>IF('Input Tab'!E17="","",'Input Tab'!E17)</f>
        <v/>
      </c>
      <c r="F17" s="33" t="str">
        <f>IF('Input Tab'!F17="","",'Input Tab'!F17)</f>
        <v/>
      </c>
      <c r="G17" s="33" t="str">
        <f>IF('Input Tab'!G17="","",'Input Tab'!G17)</f>
        <v/>
      </c>
      <c r="H17" s="33" t="str">
        <f>IF('Input Tab'!H17="","",'Input Tab'!H17)</f>
        <v/>
      </c>
      <c r="I17" s="20">
        <f>'Input Tab'!I17</f>
        <v>0</v>
      </c>
      <c r="J17" s="50">
        <f>'Input Tab'!J17</f>
        <v>0</v>
      </c>
      <c r="K17" s="20">
        <f>'Input Tab'!K17</f>
        <v>0</v>
      </c>
      <c r="L17" s="15">
        <f>IF(OR(D17='Input Tab'!$M$13,D17='Input Tab'!$M$12,H17='Input Tab'!$N$23),1,IF(D17='Input Tab'!$M$16,2,0))</f>
        <v>0</v>
      </c>
    </row>
    <row r="18" spans="1:12" s="14" customFormat="1" ht="12.75" x14ac:dyDescent="0.2">
      <c r="A18" s="14">
        <f t="shared" si="0"/>
        <v>6</v>
      </c>
      <c r="B18" s="32" t="str">
        <f>IF('Input Tab'!B18="","",'Input Tab'!B18)</f>
        <v/>
      </c>
      <c r="C18" s="32" t="str">
        <f>IF('Input Tab'!C18="","",'Input Tab'!C18)</f>
        <v/>
      </c>
      <c r="D18" s="32" t="str">
        <f>IF('Input Tab'!D18="","",'Input Tab'!D18)</f>
        <v/>
      </c>
      <c r="E18" s="33" t="str">
        <f>IF('Input Tab'!E18="","",'Input Tab'!E18)</f>
        <v/>
      </c>
      <c r="F18" s="33" t="str">
        <f>IF('Input Tab'!F18="","",'Input Tab'!F18)</f>
        <v/>
      </c>
      <c r="G18" s="33" t="str">
        <f>IF('Input Tab'!G18="","",'Input Tab'!G18)</f>
        <v/>
      </c>
      <c r="H18" s="33" t="str">
        <f>IF('Input Tab'!H18="","",'Input Tab'!H18)</f>
        <v/>
      </c>
      <c r="I18" s="20">
        <f>'Input Tab'!I18</f>
        <v>0</v>
      </c>
      <c r="J18" s="50">
        <f>'Input Tab'!J18</f>
        <v>0</v>
      </c>
      <c r="K18" s="20">
        <f>'Input Tab'!K18</f>
        <v>0</v>
      </c>
      <c r="L18" s="15">
        <f>IF(OR(D18='Input Tab'!$M$13,D18='Input Tab'!$M$12,H18='Input Tab'!$N$23),1,IF(D18='Input Tab'!$M$16,2,0))</f>
        <v>0</v>
      </c>
    </row>
    <row r="19" spans="1:12" s="14" customFormat="1" ht="12.75" x14ac:dyDescent="0.2">
      <c r="A19" s="14">
        <f t="shared" si="0"/>
        <v>7</v>
      </c>
      <c r="B19" s="32" t="str">
        <f>IF('Input Tab'!B19="","",'Input Tab'!B19)</f>
        <v/>
      </c>
      <c r="C19" s="32" t="str">
        <f>IF('Input Tab'!C19="","",'Input Tab'!C19)</f>
        <v/>
      </c>
      <c r="D19" s="32" t="str">
        <f>IF('Input Tab'!D19="","",'Input Tab'!D19)</f>
        <v/>
      </c>
      <c r="E19" s="33" t="str">
        <f>IF('Input Tab'!E19="","",'Input Tab'!E19)</f>
        <v/>
      </c>
      <c r="F19" s="33" t="str">
        <f>IF('Input Tab'!F19="","",'Input Tab'!F19)</f>
        <v/>
      </c>
      <c r="G19" s="33" t="str">
        <f>IF('Input Tab'!G19="","",'Input Tab'!G19)</f>
        <v/>
      </c>
      <c r="H19" s="33" t="str">
        <f>IF('Input Tab'!H19="","",'Input Tab'!H19)</f>
        <v/>
      </c>
      <c r="I19" s="20">
        <f>'Input Tab'!I19</f>
        <v>0</v>
      </c>
      <c r="J19" s="50">
        <f>'Input Tab'!J19</f>
        <v>0</v>
      </c>
      <c r="K19" s="20">
        <f>'Input Tab'!K19</f>
        <v>0</v>
      </c>
      <c r="L19" s="15">
        <f>IF(OR(D19='Input Tab'!$M$13,D19='Input Tab'!$M$12,H19='Input Tab'!$N$23),1,IF(D19='Input Tab'!$M$16,2,0))</f>
        <v>0</v>
      </c>
    </row>
    <row r="20" spans="1:12" s="14" customFormat="1" ht="12.75" x14ac:dyDescent="0.2">
      <c r="A20" s="14">
        <f t="shared" si="0"/>
        <v>8</v>
      </c>
      <c r="B20" s="32" t="str">
        <f>IF('Input Tab'!B20="","",'Input Tab'!B20)</f>
        <v/>
      </c>
      <c r="C20" s="32" t="str">
        <f>IF('Input Tab'!C20="","",'Input Tab'!C20)</f>
        <v/>
      </c>
      <c r="D20" s="32" t="str">
        <f>IF('Input Tab'!D20="","",'Input Tab'!D20)</f>
        <v/>
      </c>
      <c r="E20" s="33" t="str">
        <f>IF('Input Tab'!E20="","",'Input Tab'!E20)</f>
        <v/>
      </c>
      <c r="F20" s="33" t="str">
        <f>IF('Input Tab'!F20="","",'Input Tab'!F20)</f>
        <v/>
      </c>
      <c r="G20" s="33" t="str">
        <f>IF('Input Tab'!G20="","",'Input Tab'!G20)</f>
        <v/>
      </c>
      <c r="H20" s="33" t="str">
        <f>IF('Input Tab'!H20="","",'Input Tab'!H20)</f>
        <v/>
      </c>
      <c r="I20" s="20">
        <f>'Input Tab'!I20</f>
        <v>0</v>
      </c>
      <c r="J20" s="50">
        <f>'Input Tab'!J20</f>
        <v>0</v>
      </c>
      <c r="K20" s="20">
        <f>'Input Tab'!K20</f>
        <v>0</v>
      </c>
      <c r="L20" s="15">
        <f>IF(OR(D20='Input Tab'!$M$13,D20='Input Tab'!$M$12,H20='Input Tab'!$N$23),1,IF(D20='Input Tab'!$M$16,2,0))</f>
        <v>0</v>
      </c>
    </row>
    <row r="21" spans="1:12" s="14" customFormat="1" ht="12.75" x14ac:dyDescent="0.2">
      <c r="A21" s="14">
        <f t="shared" si="0"/>
        <v>9</v>
      </c>
      <c r="B21" s="32" t="str">
        <f>IF('Input Tab'!B21="","",'Input Tab'!B21)</f>
        <v/>
      </c>
      <c r="C21" s="32" t="str">
        <f>IF('Input Tab'!C21="","",'Input Tab'!C21)</f>
        <v/>
      </c>
      <c r="D21" s="32" t="str">
        <f>IF('Input Tab'!D21="","",'Input Tab'!D21)</f>
        <v/>
      </c>
      <c r="E21" s="33" t="str">
        <f>IF('Input Tab'!E21="","",'Input Tab'!E21)</f>
        <v/>
      </c>
      <c r="F21" s="33" t="str">
        <f>IF('Input Tab'!F21="","",'Input Tab'!F21)</f>
        <v/>
      </c>
      <c r="G21" s="33" t="str">
        <f>IF('Input Tab'!G21="","",'Input Tab'!G21)</f>
        <v/>
      </c>
      <c r="H21" s="33" t="str">
        <f>IF('Input Tab'!H21="","",'Input Tab'!H21)</f>
        <v/>
      </c>
      <c r="I21" s="20">
        <f>'Input Tab'!I21</f>
        <v>0</v>
      </c>
      <c r="J21" s="50">
        <f>'Input Tab'!J21</f>
        <v>0</v>
      </c>
      <c r="K21" s="20">
        <f>'Input Tab'!K21</f>
        <v>0</v>
      </c>
      <c r="L21" s="15">
        <f>IF(OR(D21='Input Tab'!$M$13,D21='Input Tab'!$M$12,H21='Input Tab'!$N$23),1,IF(D21='Input Tab'!$M$16,2,0))</f>
        <v>0</v>
      </c>
    </row>
    <row r="22" spans="1:12" s="14" customFormat="1" ht="12.75" x14ac:dyDescent="0.2">
      <c r="A22" s="14">
        <f>A21+1</f>
        <v>10</v>
      </c>
      <c r="B22" s="32" t="str">
        <f>IF('Input Tab'!B22="","",'Input Tab'!B22)</f>
        <v/>
      </c>
      <c r="C22" s="32" t="str">
        <f>IF('Input Tab'!C22="","",'Input Tab'!C22)</f>
        <v/>
      </c>
      <c r="D22" s="32" t="str">
        <f>IF('Input Tab'!D22="","",'Input Tab'!D22)</f>
        <v/>
      </c>
      <c r="E22" s="33" t="str">
        <f>IF('Input Tab'!E22="","",'Input Tab'!E22)</f>
        <v/>
      </c>
      <c r="F22" s="33" t="str">
        <f>IF('Input Tab'!F22="","",'Input Tab'!F22)</f>
        <v/>
      </c>
      <c r="G22" s="33" t="str">
        <f>IF('Input Tab'!G22="","",'Input Tab'!G22)</f>
        <v/>
      </c>
      <c r="H22" s="33" t="str">
        <f>IF('Input Tab'!H22="","",'Input Tab'!H22)</f>
        <v/>
      </c>
      <c r="I22" s="20">
        <f>'Input Tab'!I22</f>
        <v>0</v>
      </c>
      <c r="J22" s="50">
        <f>'Input Tab'!J22</f>
        <v>0</v>
      </c>
      <c r="K22" s="20">
        <f>'Input Tab'!K22</f>
        <v>0</v>
      </c>
      <c r="L22" s="15">
        <f>IF(OR(D22='Input Tab'!$M$13,D22='Input Tab'!$M$12,H22='Input Tab'!$N$23),1,IF(D22='Input Tab'!$M$16,2,0))</f>
        <v>0</v>
      </c>
    </row>
    <row r="23" spans="1:12" s="14" customFormat="1" ht="12.75" x14ac:dyDescent="0.2">
      <c r="H23" s="49"/>
      <c r="L23" s="16"/>
    </row>
    <row r="24" spans="1:12" s="14" customFormat="1" ht="12.75" x14ac:dyDescent="0.2">
      <c r="B24" s="23" t="s">
        <v>15</v>
      </c>
      <c r="D24" s="24"/>
      <c r="E24" s="24"/>
      <c r="F24" s="24"/>
      <c r="G24" s="24"/>
      <c r="H24" s="24"/>
      <c r="I24" s="24"/>
      <c r="K24" s="25">
        <f>SUM(K13:K22)</f>
        <v>0</v>
      </c>
      <c r="L24" s="16"/>
    </row>
    <row r="25" spans="1:12" s="14" customFormat="1" ht="12.75" x14ac:dyDescent="0.2">
      <c r="H25" s="49"/>
      <c r="L25" s="16"/>
    </row>
    <row r="26" spans="1:12" s="14" customFormat="1" ht="12.75" x14ac:dyDescent="0.2">
      <c r="B26" s="14" t="s">
        <v>16</v>
      </c>
      <c r="D26" s="34"/>
      <c r="G26" s="35"/>
      <c r="H26" s="35"/>
      <c r="L26" s="16"/>
    </row>
    <row r="27" spans="1:12" s="14" customFormat="1" ht="12.75" x14ac:dyDescent="0.2">
      <c r="B27" s="14" t="s">
        <v>69</v>
      </c>
      <c r="D27" s="34"/>
      <c r="G27" s="35"/>
      <c r="H27" s="35"/>
      <c r="L27" s="16"/>
    </row>
    <row r="28" spans="1:12" s="14" customFormat="1" ht="12.75" x14ac:dyDescent="0.2">
      <c r="B28" s="14" t="s">
        <v>43</v>
      </c>
      <c r="D28" s="34"/>
      <c r="H28" s="49"/>
      <c r="L28" s="16"/>
    </row>
    <row r="29" spans="1:12" s="46" customFormat="1" ht="12.75" x14ac:dyDescent="0.2">
      <c r="B29" s="46" t="s">
        <v>77</v>
      </c>
      <c r="D29" s="34"/>
      <c r="H29" s="49"/>
      <c r="L29" s="16"/>
    </row>
    <row r="30" spans="1:12" s="14" customFormat="1" ht="12.75" x14ac:dyDescent="0.2">
      <c r="H30" s="49"/>
      <c r="L30" s="16"/>
    </row>
    <row r="31" spans="1:12" s="14" customFormat="1" ht="12.75" x14ac:dyDescent="0.2">
      <c r="B31" s="23" t="s">
        <v>40</v>
      </c>
      <c r="D31" s="25">
        <f>D26+(D27+D28)*1.25</f>
        <v>0</v>
      </c>
      <c r="H31" s="49"/>
      <c r="L31" s="16"/>
    </row>
    <row r="32" spans="1:12" s="14" customFormat="1" ht="12.75" x14ac:dyDescent="0.2">
      <c r="D32" s="25"/>
      <c r="H32" s="49"/>
      <c r="L32" s="16"/>
    </row>
    <row r="33" spans="2:12" s="14" customFormat="1" ht="12.75" x14ac:dyDescent="0.2">
      <c r="B33" s="14" t="s">
        <v>17</v>
      </c>
      <c r="D33" s="25">
        <f>SUMIFS(K13:K22,L13:L22,0)+SUMIFS(K13:K22,L13:L22,1)</f>
        <v>0</v>
      </c>
      <c r="H33" s="49"/>
      <c r="L33" s="16"/>
    </row>
    <row r="34" spans="2:12" s="14" customFormat="1" ht="12.75" x14ac:dyDescent="0.2">
      <c r="B34" s="14" t="s">
        <v>20</v>
      </c>
      <c r="D34" s="25">
        <f>SUMIF(L13:L22,1,K13:K22)</f>
        <v>0</v>
      </c>
      <c r="H34" s="49"/>
      <c r="L34" s="16"/>
    </row>
    <row r="35" spans="2:12" s="14" customFormat="1" ht="12.75" x14ac:dyDescent="0.2">
      <c r="B35" s="14" t="s">
        <v>18</v>
      </c>
      <c r="D35" s="25">
        <f>IF(D26-D34&lt;0,0,D26-D34)</f>
        <v>0</v>
      </c>
      <c r="H35" s="49"/>
      <c r="L35" s="16"/>
    </row>
    <row r="36" spans="2:12" s="14" customFormat="1" ht="12.75" x14ac:dyDescent="0.2">
      <c r="B36" s="14" t="s">
        <v>44</v>
      </c>
      <c r="D36" s="25">
        <f>SUMIF(L13:L22,0,K13:K22)</f>
        <v>0</v>
      </c>
      <c r="H36" s="49"/>
      <c r="L36" s="16"/>
    </row>
    <row r="37" spans="2:12" s="14" customFormat="1" ht="15" customHeight="1" x14ac:dyDescent="0.2">
      <c r="B37" s="14" t="s">
        <v>38</v>
      </c>
      <c r="D37" s="25">
        <f>(D27+D28)*1.25</f>
        <v>0</v>
      </c>
      <c r="H37" s="49"/>
      <c r="L37" s="16"/>
    </row>
    <row r="38" spans="2:12" s="14" customFormat="1" ht="12.75" x14ac:dyDescent="0.2">
      <c r="D38" s="25"/>
      <c r="H38" s="49"/>
      <c r="L38" s="16"/>
    </row>
    <row r="39" spans="2:12" s="14" customFormat="1" ht="12.75" x14ac:dyDescent="0.2">
      <c r="B39" s="14" t="s">
        <v>39</v>
      </c>
      <c r="D39" s="25">
        <f>D36-D35</f>
        <v>0</v>
      </c>
      <c r="H39" s="49"/>
      <c r="L39" s="16"/>
    </row>
    <row r="40" spans="2:12" s="14" customFormat="1" ht="12.75" x14ac:dyDescent="0.2">
      <c r="B40" s="14" t="s">
        <v>41</v>
      </c>
      <c r="D40" s="36" t="e">
        <f>(D39-D37)/D37</f>
        <v>#DIV/0!</v>
      </c>
      <c r="H40" s="49"/>
      <c r="L40" s="16"/>
    </row>
    <row r="41" spans="2:12" s="14" customFormat="1" ht="12.75" x14ac:dyDescent="0.2">
      <c r="B41" s="14" t="s">
        <v>42</v>
      </c>
      <c r="D41" s="25">
        <f>D39-D37</f>
        <v>0</v>
      </c>
      <c r="H41" s="49"/>
      <c r="L41" s="16"/>
    </row>
    <row r="42" spans="2:12" s="14" customFormat="1" ht="12.75" x14ac:dyDescent="0.2">
      <c r="H42" s="49"/>
      <c r="L42" s="16"/>
    </row>
    <row r="43" spans="2:12" s="14" customFormat="1" ht="12.75" x14ac:dyDescent="0.2">
      <c r="B43" s="23" t="s">
        <v>21</v>
      </c>
      <c r="D43" s="23" t="str">
        <f>IF(D29='Input Tab'!$N$22,"Ineligible",IF(D39=0,"Input Data",IF(D39-D37&gt;0,"ELIGIBLE","INELIGIBLE")))</f>
        <v>Input Data</v>
      </c>
      <c r="H43" s="49"/>
      <c r="L43" s="16"/>
    </row>
    <row r="44" spans="2:12" s="14" customFormat="1" ht="12.75" x14ac:dyDescent="0.2">
      <c r="H44" s="49"/>
      <c r="L44" s="16"/>
    </row>
    <row r="45" spans="2:12" s="14" customFormat="1" ht="12.75" x14ac:dyDescent="0.2">
      <c r="B45" s="55" t="s">
        <v>23</v>
      </c>
      <c r="C45" s="55"/>
      <c r="D45" s="17"/>
      <c r="H45" s="49"/>
      <c r="L45" s="16"/>
    </row>
    <row r="46" spans="2:12" s="14" customFormat="1" ht="12.75" x14ac:dyDescent="0.2">
      <c r="B46" s="55" t="s">
        <v>24</v>
      </c>
      <c r="C46" s="55"/>
      <c r="D46" s="37"/>
      <c r="H46" s="49"/>
      <c r="L46" s="16"/>
    </row>
    <row r="47" spans="2:12" s="14" customFormat="1" ht="12.75" x14ac:dyDescent="0.2">
      <c r="B47" s="55"/>
      <c r="C47" s="55"/>
      <c r="H47" s="49"/>
      <c r="L47" s="16"/>
    </row>
    <row r="48" spans="2:12" s="14" customFormat="1" ht="12.75" x14ac:dyDescent="0.2">
      <c r="B48" s="14" t="s">
        <v>47</v>
      </c>
      <c r="H48" s="49"/>
      <c r="L48" s="16"/>
    </row>
    <row r="49" spans="2:12" s="14" customFormat="1" ht="12.75" x14ac:dyDescent="0.2">
      <c r="B49" s="56"/>
      <c r="C49" s="57"/>
      <c r="D49" s="57"/>
      <c r="E49" s="57"/>
      <c r="F49" s="57"/>
      <c r="G49" s="57"/>
      <c r="H49" s="57"/>
      <c r="I49" s="57"/>
      <c r="J49" s="57"/>
      <c r="K49" s="58"/>
      <c r="L49" s="16"/>
    </row>
    <row r="50" spans="2:12" s="14" customFormat="1" ht="12.75" x14ac:dyDescent="0.2">
      <c r="B50" s="59"/>
      <c r="C50" s="60"/>
      <c r="D50" s="60"/>
      <c r="E50" s="60"/>
      <c r="F50" s="60"/>
      <c r="G50" s="60"/>
      <c r="H50" s="60"/>
      <c r="I50" s="60"/>
      <c r="J50" s="60"/>
      <c r="K50" s="61"/>
      <c r="L50" s="16"/>
    </row>
    <row r="51" spans="2:12" s="14" customFormat="1" ht="12.75" x14ac:dyDescent="0.2">
      <c r="B51" s="62"/>
      <c r="C51" s="63"/>
      <c r="D51" s="63"/>
      <c r="E51" s="63"/>
      <c r="F51" s="63"/>
      <c r="G51" s="63"/>
      <c r="H51" s="63"/>
      <c r="I51" s="63"/>
      <c r="J51" s="63"/>
      <c r="K51" s="64"/>
      <c r="L51" s="16"/>
    </row>
    <row r="52" spans="2:12" s="14" customFormat="1" ht="12.75" x14ac:dyDescent="0.2">
      <c r="H52" s="49"/>
      <c r="L52" s="16"/>
    </row>
    <row r="53" spans="2:12" s="14" customFormat="1" ht="12.75" x14ac:dyDescent="0.2">
      <c r="H53" s="49"/>
      <c r="L53" s="16"/>
    </row>
  </sheetData>
  <sheetProtection algorithmName="SHA-512" hashValue="wxUIqiR1xy1YVa0MCL5h4DPUUy3UqhhjtM9gVqIXk52pfp+bTqnuj+9uOQGiZU6jU6DXfTyZY2OFgp7Nx9/3oQ==" saltValue="FWe/h5ckTLRhXkDVso+RNA==" spinCount="100000" sheet="1" selectLockedCells="1"/>
  <mergeCells count="9">
    <mergeCell ref="B45:C45"/>
    <mergeCell ref="B46:C46"/>
    <mergeCell ref="B47:C47"/>
    <mergeCell ref="B49:K51"/>
    <mergeCell ref="B6:I6"/>
    <mergeCell ref="B7:I7"/>
    <mergeCell ref="B11:K11"/>
    <mergeCell ref="C8:D8"/>
    <mergeCell ref="C9:D9"/>
  </mergeCells>
  <conditionalFormatting sqref="D43">
    <cfRule type="beginsWith" dxfId="11" priority="3" operator="beginsWith" text="ELIGIBLE">
      <formula>LEFT(D43,LEN("ELIGIBLE"))="ELIGIBLE"</formula>
    </cfRule>
    <cfRule type="beginsWith" dxfId="10" priority="4" operator="beginsWith" text="INELIGIBLE">
      <formula>LEFT(D43,LEN("INELIGIBLE"))="INELIGIBLE"</formula>
    </cfRule>
  </conditionalFormatting>
  <conditionalFormatting sqref="B13:H22">
    <cfRule type="notContainsBlanks" dxfId="9" priority="5">
      <formula>LEN(TRIM(B13))&gt;0</formula>
    </cfRule>
  </conditionalFormatting>
  <conditionalFormatting sqref="C8:D9">
    <cfRule type="notContainsBlanks" dxfId="8" priority="1">
      <formula>LEN(TRIM(C8))&gt;0</formula>
    </cfRule>
  </conditionalFormatting>
  <pageMargins left="0.7" right="0.7" top="0.75" bottom="0.75" header="0.3" footer="0.3"/>
  <pageSetup scale="50" orientation="portrait" r:id="rId1"/>
  <headerFooter>
    <oddFooter>&amp;C
Simple Access Product Series v 6.4
Asset Qualifier Worksheet-Method One
May 2022</oddFooter>
  </headerFooter>
  <colBreaks count="1" manualBreakCount="1">
    <brk id="11" min="5" max="50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5E4639C-A235-4372-AB9E-193361F846C2}">
          <x14:formula1>
            <xm:f>'Input Tab'!$N$22:$N$23</xm:f>
          </x14:formula1>
          <xm:sqref>D29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-0.249977111117893"/>
  </sheetPr>
  <dimension ref="A1:AK153"/>
  <sheetViews>
    <sheetView showGridLines="0" topLeftCell="A7" zoomScaleNormal="100" workbookViewId="0">
      <selection activeCell="D45" sqref="D45"/>
    </sheetView>
  </sheetViews>
  <sheetFormatPr defaultColWidth="8.85546875" defaultRowHeight="15" x14ac:dyDescent="0.25"/>
  <cols>
    <col min="1" max="1" width="8.85546875" style="2"/>
    <col min="2" max="2" width="15.140625" style="2" bestFit="1" customWidth="1"/>
    <col min="3" max="3" width="16.85546875" style="2" customWidth="1"/>
    <col min="4" max="4" width="30.85546875" style="2" bestFit="1" customWidth="1"/>
    <col min="5" max="5" width="19.7109375" style="2" customWidth="1"/>
    <col min="6" max="6" width="15" style="2" bestFit="1" customWidth="1"/>
    <col min="7" max="7" width="25.7109375" style="2" bestFit="1" customWidth="1"/>
    <col min="8" max="8" width="25.7109375" style="7" customWidth="1"/>
    <col min="9" max="9" width="20.5703125" style="2" bestFit="1" customWidth="1"/>
    <col min="10" max="10" width="10.140625" style="2" bestFit="1" customWidth="1"/>
    <col min="11" max="11" width="17.7109375" style="2" bestFit="1" customWidth="1"/>
    <col min="12" max="16384" width="8.85546875" style="2"/>
  </cols>
  <sheetData>
    <row r="1" spans="1:37" s="7" customFormat="1" x14ac:dyDescent="0.25"/>
    <row r="2" spans="1:37" s="7" customFormat="1" x14ac:dyDescent="0.25"/>
    <row r="3" spans="1:37" s="7" customFormat="1" x14ac:dyDescent="0.25"/>
    <row r="4" spans="1:37" s="7" customFormat="1" x14ac:dyDescent="0.25"/>
    <row r="5" spans="1:37" s="7" customFormat="1" x14ac:dyDescent="0.25"/>
    <row r="6" spans="1:37" s="11" customFormat="1" ht="15.75" x14ac:dyDescent="0.25">
      <c r="B6" s="53" t="s">
        <v>74</v>
      </c>
      <c r="C6" s="53"/>
      <c r="D6" s="53"/>
      <c r="E6" s="53"/>
      <c r="F6" s="53"/>
      <c r="G6" s="53"/>
      <c r="H6" s="53"/>
      <c r="I6" s="53"/>
    </row>
    <row r="7" spans="1:37" s="14" customFormat="1" ht="14.25" x14ac:dyDescent="0.2">
      <c r="B7" s="54" t="s">
        <v>54</v>
      </c>
      <c r="C7" s="54"/>
      <c r="D7" s="54"/>
      <c r="E7" s="54"/>
      <c r="F7" s="54"/>
      <c r="G7" s="54"/>
      <c r="H7" s="54"/>
      <c r="I7" s="54"/>
      <c r="AD7" s="14" t="s">
        <v>10</v>
      </c>
      <c r="AK7" s="14" t="s">
        <v>27</v>
      </c>
    </row>
    <row r="8" spans="1:37" s="14" customFormat="1" ht="12.75" x14ac:dyDescent="0.2">
      <c r="B8" s="14" t="s">
        <v>0</v>
      </c>
      <c r="C8" s="68" t="str">
        <f>IF('Input Tab'!C8:D8="","",'Input Tab'!C8:D8)</f>
        <v/>
      </c>
      <c r="D8" s="68"/>
      <c r="H8" s="49"/>
      <c r="AD8" s="14" t="s">
        <v>11</v>
      </c>
      <c r="AK8" s="14" t="s">
        <v>28</v>
      </c>
    </row>
    <row r="9" spans="1:37" s="14" customFormat="1" ht="12.75" x14ac:dyDescent="0.2">
      <c r="B9" s="14" t="s">
        <v>1</v>
      </c>
      <c r="C9" s="68" t="str">
        <f>IF('Input Tab'!C9:D9="","",'Input Tab'!C9:D9)</f>
        <v/>
      </c>
      <c r="D9" s="68"/>
      <c r="H9" s="49"/>
      <c r="AD9" s="14" t="s">
        <v>12</v>
      </c>
      <c r="AK9" s="14" t="s">
        <v>29</v>
      </c>
    </row>
    <row r="10" spans="1:37" s="14" customFormat="1" ht="12.75" x14ac:dyDescent="0.2">
      <c r="H10" s="49"/>
      <c r="AD10" s="14" t="s">
        <v>45</v>
      </c>
      <c r="AK10" s="14" t="s">
        <v>30</v>
      </c>
    </row>
    <row r="11" spans="1:37" s="14" customFormat="1" ht="12.75" x14ac:dyDescent="0.2">
      <c r="B11" s="52" t="s">
        <v>2</v>
      </c>
      <c r="C11" s="52"/>
      <c r="D11" s="52"/>
      <c r="E11" s="52"/>
      <c r="F11" s="52"/>
      <c r="G11" s="52"/>
      <c r="H11" s="52"/>
      <c r="I11" s="52"/>
      <c r="J11" s="52"/>
      <c r="K11" s="52"/>
      <c r="AD11" s="14" t="s">
        <v>13</v>
      </c>
      <c r="AK11" s="14" t="s">
        <v>31</v>
      </c>
    </row>
    <row r="12" spans="1:37" s="14" customFormat="1" ht="12.75" x14ac:dyDescent="0.2">
      <c r="B12" s="14" t="s">
        <v>3</v>
      </c>
      <c r="C12" s="14" t="s">
        <v>4</v>
      </c>
      <c r="D12" s="14" t="s">
        <v>5</v>
      </c>
      <c r="E12" s="14" t="s">
        <v>6</v>
      </c>
      <c r="F12" s="14" t="s">
        <v>25</v>
      </c>
      <c r="G12" s="14" t="s">
        <v>9</v>
      </c>
      <c r="H12" s="49" t="s">
        <v>78</v>
      </c>
      <c r="I12" s="14" t="s">
        <v>7</v>
      </c>
      <c r="J12" s="14" t="s">
        <v>35</v>
      </c>
      <c r="K12" s="14" t="s">
        <v>8</v>
      </c>
      <c r="AD12" s="14" t="s">
        <v>14</v>
      </c>
      <c r="AK12" s="14" t="s">
        <v>32</v>
      </c>
    </row>
    <row r="13" spans="1:37" s="14" customFormat="1" ht="12.75" x14ac:dyDescent="0.2">
      <c r="A13" s="14">
        <v>1</v>
      </c>
      <c r="B13" s="38" t="str">
        <f>IF('Input Tab'!B13="","",'Input Tab'!B13)</f>
        <v/>
      </c>
      <c r="C13" s="38" t="str">
        <f>IF('Input Tab'!C13="","",'Input Tab'!C13)</f>
        <v/>
      </c>
      <c r="D13" s="38" t="str">
        <f>IF('Input Tab'!D13="","",'Input Tab'!D13)</f>
        <v/>
      </c>
      <c r="E13" s="39" t="str">
        <f>IF('Input Tab'!E13="","",'Input Tab'!E13)</f>
        <v/>
      </c>
      <c r="F13" s="39" t="str">
        <f>IF('Input Tab'!F13="","",'Input Tab'!F13)</f>
        <v/>
      </c>
      <c r="G13" s="39" t="str">
        <f>IF('Input Tab'!G13="","",'Input Tab'!G13)</f>
        <v/>
      </c>
      <c r="H13" s="33" t="str">
        <f>IF('Input Tab'!H13="","",'Input Tab'!H13)</f>
        <v/>
      </c>
      <c r="I13" s="20">
        <f>'Input Tab'!I13</f>
        <v>0</v>
      </c>
      <c r="J13" s="21">
        <f>'Input Tab'!J13</f>
        <v>0</v>
      </c>
      <c r="K13" s="20">
        <f>'Input Tab'!K13</f>
        <v>0</v>
      </c>
      <c r="L13" s="15">
        <f>IF(OR(D13='Input Tab'!$M$13,D13='Input Tab'!$M$12,H13='Input Tab'!$N$23),1,IF('Method Two'!D13='Input Tab'!$M$16,2,0))</f>
        <v>0</v>
      </c>
      <c r="AD13" s="14" t="s">
        <v>19</v>
      </c>
      <c r="AK13" s="14" t="s">
        <v>33</v>
      </c>
    </row>
    <row r="14" spans="1:37" s="14" customFormat="1" ht="12.75" x14ac:dyDescent="0.2">
      <c r="A14" s="14">
        <f>A13+1</f>
        <v>2</v>
      </c>
      <c r="B14" s="38" t="str">
        <f>IF('Input Tab'!B14="","",'Input Tab'!B14)</f>
        <v/>
      </c>
      <c r="C14" s="38" t="str">
        <f>IF('Input Tab'!C14="","",'Input Tab'!C14)</f>
        <v/>
      </c>
      <c r="D14" s="38" t="str">
        <f>IF('Input Tab'!D14="","",'Input Tab'!D14)</f>
        <v/>
      </c>
      <c r="E14" s="39" t="str">
        <f>IF('Input Tab'!E14="","",'Input Tab'!E14)</f>
        <v/>
      </c>
      <c r="F14" s="39" t="str">
        <f>IF('Input Tab'!F14="","",'Input Tab'!F14)</f>
        <v/>
      </c>
      <c r="G14" s="39" t="str">
        <f>IF('Input Tab'!G14="","",'Input Tab'!G14)</f>
        <v/>
      </c>
      <c r="H14" s="33" t="str">
        <f>IF('Input Tab'!H14="","",'Input Tab'!H14)</f>
        <v/>
      </c>
      <c r="I14" s="20">
        <f>'Input Tab'!I14</f>
        <v>0</v>
      </c>
      <c r="J14" s="21">
        <f>'Input Tab'!J14</f>
        <v>0</v>
      </c>
      <c r="K14" s="20">
        <f>'Input Tab'!K14</f>
        <v>0</v>
      </c>
      <c r="L14" s="15">
        <f>IF(OR(D14='Input Tab'!$M$13,D14='Input Tab'!$M$12,H14='Input Tab'!$N$23),1,IF('Method Two'!D14='Input Tab'!$M$16,2,0))</f>
        <v>0</v>
      </c>
      <c r="AK14" s="14" t="s">
        <v>34</v>
      </c>
    </row>
    <row r="15" spans="1:37" s="14" customFormat="1" ht="12.75" x14ac:dyDescent="0.2">
      <c r="A15" s="14">
        <f t="shared" ref="A15:A21" si="0">A14+1</f>
        <v>3</v>
      </c>
      <c r="B15" s="38" t="str">
        <f>IF('Input Tab'!B15="","",'Input Tab'!B15)</f>
        <v/>
      </c>
      <c r="C15" s="38" t="str">
        <f>IF('Input Tab'!C15="","",'Input Tab'!C15)</f>
        <v/>
      </c>
      <c r="D15" s="38" t="str">
        <f>IF('Input Tab'!D15="","",'Input Tab'!D15)</f>
        <v/>
      </c>
      <c r="E15" s="39" t="str">
        <f>IF('Input Tab'!E15="","",'Input Tab'!E15)</f>
        <v/>
      </c>
      <c r="F15" s="39" t="str">
        <f>IF('Input Tab'!F15="","",'Input Tab'!F15)</f>
        <v/>
      </c>
      <c r="G15" s="39" t="str">
        <f>IF('Input Tab'!G15="","",'Input Tab'!G15)</f>
        <v/>
      </c>
      <c r="H15" s="33" t="str">
        <f>IF('Input Tab'!H15="","",'Input Tab'!H15)</f>
        <v/>
      </c>
      <c r="I15" s="20">
        <f>'Input Tab'!I15</f>
        <v>0</v>
      </c>
      <c r="J15" s="21">
        <f>'Input Tab'!J15</f>
        <v>0</v>
      </c>
      <c r="K15" s="20">
        <f>'Input Tab'!K15</f>
        <v>0</v>
      </c>
      <c r="L15" s="15">
        <f>IF(OR(D15='Input Tab'!$M$13,D15='Input Tab'!$M$12,H15='Input Tab'!$N$23),1,IF('Method Two'!D15='Input Tab'!$M$16,2,0))</f>
        <v>0</v>
      </c>
    </row>
    <row r="16" spans="1:37" s="14" customFormat="1" ht="12.75" x14ac:dyDescent="0.2">
      <c r="A16" s="14">
        <f t="shared" si="0"/>
        <v>4</v>
      </c>
      <c r="B16" s="38" t="str">
        <f>IF('Input Tab'!B16="","",'Input Tab'!B16)</f>
        <v/>
      </c>
      <c r="C16" s="38" t="str">
        <f>IF('Input Tab'!C16="","",'Input Tab'!C16)</f>
        <v/>
      </c>
      <c r="D16" s="38" t="str">
        <f>IF('Input Tab'!D16="","",'Input Tab'!D16)</f>
        <v/>
      </c>
      <c r="E16" s="39" t="str">
        <f>IF('Input Tab'!E16="","",'Input Tab'!E16)</f>
        <v/>
      </c>
      <c r="F16" s="39" t="str">
        <f>IF('Input Tab'!F16="","",'Input Tab'!F16)</f>
        <v/>
      </c>
      <c r="G16" s="39" t="str">
        <f>IF('Input Tab'!G16="","",'Input Tab'!G16)</f>
        <v/>
      </c>
      <c r="H16" s="33" t="str">
        <f>IF('Input Tab'!H16="","",'Input Tab'!H16)</f>
        <v/>
      </c>
      <c r="I16" s="20">
        <f>'Input Tab'!I16</f>
        <v>0</v>
      </c>
      <c r="J16" s="21">
        <f>'Input Tab'!J16</f>
        <v>0</v>
      </c>
      <c r="K16" s="20">
        <f>'Input Tab'!K16</f>
        <v>0</v>
      </c>
      <c r="L16" s="15">
        <f>IF(OR(D16='Input Tab'!$M$13,D16='Input Tab'!$M$12,H16='Input Tab'!$N$23),1,IF('Method Two'!D16='Input Tab'!$M$16,2,0))</f>
        <v>0</v>
      </c>
    </row>
    <row r="17" spans="1:12" s="14" customFormat="1" ht="12.75" x14ac:dyDescent="0.2">
      <c r="A17" s="14">
        <f t="shared" si="0"/>
        <v>5</v>
      </c>
      <c r="B17" s="38" t="str">
        <f>IF('Input Tab'!B17="","",'Input Tab'!B17)</f>
        <v/>
      </c>
      <c r="C17" s="38" t="str">
        <f>IF('Input Tab'!C17="","",'Input Tab'!C17)</f>
        <v/>
      </c>
      <c r="D17" s="38" t="str">
        <f>IF('Input Tab'!D17="","",'Input Tab'!D17)</f>
        <v/>
      </c>
      <c r="E17" s="39" t="str">
        <f>IF('Input Tab'!E17="","",'Input Tab'!E17)</f>
        <v/>
      </c>
      <c r="F17" s="39" t="str">
        <f>IF('Input Tab'!F17="","",'Input Tab'!F17)</f>
        <v/>
      </c>
      <c r="G17" s="39" t="str">
        <f>IF('Input Tab'!G17="","",'Input Tab'!G17)</f>
        <v/>
      </c>
      <c r="H17" s="33" t="str">
        <f>IF('Input Tab'!H17="","",'Input Tab'!H17)</f>
        <v/>
      </c>
      <c r="I17" s="20">
        <f>'Input Tab'!I17</f>
        <v>0</v>
      </c>
      <c r="J17" s="21">
        <f>'Input Tab'!J17</f>
        <v>0</v>
      </c>
      <c r="K17" s="20">
        <f>'Input Tab'!K17</f>
        <v>0</v>
      </c>
      <c r="L17" s="15">
        <f>IF(OR(D17='Input Tab'!$M$13,D17='Input Tab'!$M$12,H17='Input Tab'!$N$23),1,IF('Method Two'!D17='Input Tab'!$M$16,2,0))</f>
        <v>0</v>
      </c>
    </row>
    <row r="18" spans="1:12" s="14" customFormat="1" ht="12.75" x14ac:dyDescent="0.2">
      <c r="A18" s="14">
        <f t="shared" si="0"/>
        <v>6</v>
      </c>
      <c r="B18" s="38" t="str">
        <f>IF('Input Tab'!B18="","",'Input Tab'!B18)</f>
        <v/>
      </c>
      <c r="C18" s="38" t="str">
        <f>IF('Input Tab'!C18="","",'Input Tab'!C18)</f>
        <v/>
      </c>
      <c r="D18" s="38" t="str">
        <f>IF('Input Tab'!D18="","",'Input Tab'!D18)</f>
        <v/>
      </c>
      <c r="E18" s="39" t="str">
        <f>IF('Input Tab'!E18="","",'Input Tab'!E18)</f>
        <v/>
      </c>
      <c r="F18" s="39" t="str">
        <f>IF('Input Tab'!F18="","",'Input Tab'!F18)</f>
        <v/>
      </c>
      <c r="G18" s="39" t="str">
        <f>IF('Input Tab'!G18="","",'Input Tab'!G18)</f>
        <v/>
      </c>
      <c r="H18" s="33" t="str">
        <f>IF('Input Tab'!H18="","",'Input Tab'!H18)</f>
        <v/>
      </c>
      <c r="I18" s="20">
        <f>'Input Tab'!I18</f>
        <v>0</v>
      </c>
      <c r="J18" s="21">
        <f>'Input Tab'!J18</f>
        <v>0</v>
      </c>
      <c r="K18" s="20">
        <f>'Input Tab'!K18</f>
        <v>0</v>
      </c>
      <c r="L18" s="15">
        <f>IF(OR(D18='Input Tab'!$M$13,D18='Input Tab'!$M$12,H18='Input Tab'!$N$23),1,IF('Method Two'!D18='Input Tab'!$M$16,2,0))</f>
        <v>0</v>
      </c>
    </row>
    <row r="19" spans="1:12" s="14" customFormat="1" ht="12.75" x14ac:dyDescent="0.2">
      <c r="A19" s="14">
        <f t="shared" si="0"/>
        <v>7</v>
      </c>
      <c r="B19" s="38" t="str">
        <f>IF('Input Tab'!B19="","",'Input Tab'!B19)</f>
        <v/>
      </c>
      <c r="C19" s="38" t="str">
        <f>IF('Input Tab'!C19="","",'Input Tab'!C19)</f>
        <v/>
      </c>
      <c r="D19" s="38" t="str">
        <f>IF('Input Tab'!D19="","",'Input Tab'!D19)</f>
        <v/>
      </c>
      <c r="E19" s="39" t="str">
        <f>IF('Input Tab'!E19="","",'Input Tab'!E19)</f>
        <v/>
      </c>
      <c r="F19" s="39" t="str">
        <f>IF('Input Tab'!F19="","",'Input Tab'!F19)</f>
        <v/>
      </c>
      <c r="G19" s="39" t="str">
        <f>IF('Input Tab'!G19="","",'Input Tab'!G19)</f>
        <v/>
      </c>
      <c r="H19" s="33" t="str">
        <f>IF('Input Tab'!H19="","",'Input Tab'!H19)</f>
        <v/>
      </c>
      <c r="I19" s="20">
        <f>'Input Tab'!I19</f>
        <v>0</v>
      </c>
      <c r="J19" s="21">
        <f>'Input Tab'!J19</f>
        <v>0</v>
      </c>
      <c r="K19" s="20">
        <f>'Input Tab'!K19</f>
        <v>0</v>
      </c>
      <c r="L19" s="15">
        <f>IF(OR(D19='Input Tab'!$M$13,D19='Input Tab'!$M$12,H19='Input Tab'!$N$23),1,IF('Method Two'!D19='Input Tab'!$M$16,2,0))</f>
        <v>0</v>
      </c>
    </row>
    <row r="20" spans="1:12" s="14" customFormat="1" ht="12.75" x14ac:dyDescent="0.2">
      <c r="A20" s="14">
        <f t="shared" si="0"/>
        <v>8</v>
      </c>
      <c r="B20" s="38" t="str">
        <f>IF('Input Tab'!B20="","",'Input Tab'!B20)</f>
        <v/>
      </c>
      <c r="C20" s="38" t="str">
        <f>IF('Input Tab'!C20="","",'Input Tab'!C20)</f>
        <v/>
      </c>
      <c r="D20" s="38" t="str">
        <f>IF('Input Tab'!D20="","",'Input Tab'!D20)</f>
        <v/>
      </c>
      <c r="E20" s="39" t="str">
        <f>IF('Input Tab'!E20="","",'Input Tab'!E20)</f>
        <v/>
      </c>
      <c r="F20" s="39" t="str">
        <f>IF('Input Tab'!F20="","",'Input Tab'!F20)</f>
        <v/>
      </c>
      <c r="G20" s="39" t="str">
        <f>IF('Input Tab'!G20="","",'Input Tab'!G20)</f>
        <v/>
      </c>
      <c r="H20" s="33" t="str">
        <f>IF('Input Tab'!H20="","",'Input Tab'!H20)</f>
        <v/>
      </c>
      <c r="I20" s="20">
        <f>'Input Tab'!I20</f>
        <v>0</v>
      </c>
      <c r="J20" s="21">
        <f>'Input Tab'!J20</f>
        <v>0</v>
      </c>
      <c r="K20" s="20">
        <f>'Input Tab'!K20</f>
        <v>0</v>
      </c>
      <c r="L20" s="15">
        <f>IF(OR(D20='Input Tab'!$M$13,D20='Input Tab'!$M$12,H20='Input Tab'!$N$23),1,IF('Method Two'!D20='Input Tab'!$M$16,2,0))</f>
        <v>0</v>
      </c>
    </row>
    <row r="21" spans="1:12" s="14" customFormat="1" ht="12.75" x14ac:dyDescent="0.2">
      <c r="A21" s="14">
        <f t="shared" si="0"/>
        <v>9</v>
      </c>
      <c r="B21" s="38" t="str">
        <f>IF('Input Tab'!B21="","",'Input Tab'!B21)</f>
        <v/>
      </c>
      <c r="C21" s="38" t="str">
        <f>IF('Input Tab'!C21="","",'Input Tab'!C21)</f>
        <v/>
      </c>
      <c r="D21" s="38" t="str">
        <f>IF('Input Tab'!D21="","",'Input Tab'!D21)</f>
        <v/>
      </c>
      <c r="E21" s="39" t="str">
        <f>IF('Input Tab'!E21="","",'Input Tab'!E21)</f>
        <v/>
      </c>
      <c r="F21" s="39" t="str">
        <f>IF('Input Tab'!F21="","",'Input Tab'!F21)</f>
        <v/>
      </c>
      <c r="G21" s="39" t="str">
        <f>IF('Input Tab'!G21="","",'Input Tab'!G21)</f>
        <v/>
      </c>
      <c r="H21" s="33" t="str">
        <f>IF('Input Tab'!H21="","",'Input Tab'!H21)</f>
        <v/>
      </c>
      <c r="I21" s="20">
        <f>'Input Tab'!I21</f>
        <v>0</v>
      </c>
      <c r="J21" s="21">
        <f>'Input Tab'!J21</f>
        <v>0</v>
      </c>
      <c r="K21" s="20">
        <f>'Input Tab'!K21</f>
        <v>0</v>
      </c>
      <c r="L21" s="15">
        <f>IF(OR(D21='Input Tab'!$M$13,D21='Input Tab'!$M$12,H21='Input Tab'!$N$23),1,IF('Method Two'!D21='Input Tab'!$M$16,2,0))</f>
        <v>0</v>
      </c>
    </row>
    <row r="22" spans="1:12" s="14" customFormat="1" ht="12.75" x14ac:dyDescent="0.2">
      <c r="A22" s="14">
        <f>A21+1</f>
        <v>10</v>
      </c>
      <c r="B22" s="38" t="str">
        <f>IF('Input Tab'!B22="","",'Input Tab'!B22)</f>
        <v/>
      </c>
      <c r="C22" s="38" t="str">
        <f>IF('Input Tab'!C22="","",'Input Tab'!C22)</f>
        <v/>
      </c>
      <c r="D22" s="38" t="str">
        <f>IF('Input Tab'!D22="","",'Input Tab'!D22)</f>
        <v/>
      </c>
      <c r="E22" s="39" t="str">
        <f>IF('Input Tab'!E22="","",'Input Tab'!E22)</f>
        <v/>
      </c>
      <c r="F22" s="39" t="str">
        <f>IF('Input Tab'!F22="","",'Input Tab'!F22)</f>
        <v/>
      </c>
      <c r="G22" s="39" t="str">
        <f>IF('Input Tab'!G22="","",'Input Tab'!G22)</f>
        <v/>
      </c>
      <c r="H22" s="33" t="str">
        <f>IF('Input Tab'!H22="","",'Input Tab'!H22)</f>
        <v/>
      </c>
      <c r="I22" s="20">
        <f>'Input Tab'!I22</f>
        <v>0</v>
      </c>
      <c r="J22" s="21">
        <f>'Input Tab'!J22</f>
        <v>0</v>
      </c>
      <c r="K22" s="20">
        <f>'Input Tab'!K22</f>
        <v>0</v>
      </c>
      <c r="L22" s="15">
        <f>IF(OR(D22='Input Tab'!$M$13,D22='Input Tab'!$M$12,H22='Input Tab'!$N$23),1,IF('Method Two'!D22='Input Tab'!$M$16,2,0))</f>
        <v>0</v>
      </c>
    </row>
    <row r="23" spans="1:12" s="14" customFormat="1" ht="12.75" x14ac:dyDescent="0.2">
      <c r="H23" s="49"/>
    </row>
    <row r="24" spans="1:12" s="14" customFormat="1" ht="12.75" x14ac:dyDescent="0.2">
      <c r="B24" s="23" t="s">
        <v>15</v>
      </c>
      <c r="D24" s="24"/>
      <c r="E24" s="24"/>
      <c r="F24" s="24"/>
      <c r="G24" s="24"/>
      <c r="H24" s="24"/>
      <c r="I24" s="24"/>
      <c r="K24" s="25">
        <f>SUM(K13:K22)</f>
        <v>0</v>
      </c>
    </row>
    <row r="25" spans="1:12" s="14" customFormat="1" ht="12.75" x14ac:dyDescent="0.2">
      <c r="H25" s="49"/>
    </row>
    <row r="26" spans="1:12" s="14" customFormat="1" ht="12.75" x14ac:dyDescent="0.2">
      <c r="B26" s="14" t="s">
        <v>16</v>
      </c>
      <c r="D26" s="34"/>
      <c r="G26" s="35"/>
      <c r="H26" s="35"/>
    </row>
    <row r="27" spans="1:12" s="14" customFormat="1" ht="12.75" x14ac:dyDescent="0.2">
      <c r="B27" s="14" t="s">
        <v>69</v>
      </c>
      <c r="D27" s="34"/>
      <c r="G27" s="35"/>
      <c r="H27" s="35"/>
    </row>
    <row r="28" spans="1:12" s="14" customFormat="1" ht="12.75" x14ac:dyDescent="0.2">
      <c r="B28" s="66" t="s">
        <v>46</v>
      </c>
      <c r="C28" s="67"/>
      <c r="D28" s="34"/>
      <c r="H28" s="49"/>
    </row>
    <row r="29" spans="1:12" s="14" customFormat="1" ht="12.75" x14ac:dyDescent="0.2">
      <c r="H29" s="49"/>
    </row>
    <row r="30" spans="1:12" s="14" customFormat="1" ht="12.75" x14ac:dyDescent="0.2">
      <c r="B30" s="23" t="s">
        <v>40</v>
      </c>
      <c r="D30" s="25">
        <f>D26+D27*1.1+D28*0.25</f>
        <v>0</v>
      </c>
      <c r="H30" s="49"/>
    </row>
    <row r="31" spans="1:12" s="14" customFormat="1" ht="12.75" x14ac:dyDescent="0.2">
      <c r="D31" s="25"/>
      <c r="H31" s="49"/>
    </row>
    <row r="32" spans="1:12" s="14" customFormat="1" ht="12.75" x14ac:dyDescent="0.2">
      <c r="B32" s="49" t="s">
        <v>79</v>
      </c>
      <c r="D32" s="25">
        <f>K24</f>
        <v>0</v>
      </c>
      <c r="H32" s="49"/>
    </row>
    <row r="33" spans="2:8" s="14" customFormat="1" ht="12.75" x14ac:dyDescent="0.2">
      <c r="B33" s="49" t="s">
        <v>80</v>
      </c>
      <c r="D33" s="25">
        <f>SUMIF(L13:L22,1,K13:K22)</f>
        <v>0</v>
      </c>
      <c r="H33" s="49"/>
    </row>
    <row r="34" spans="2:8" s="14" customFormat="1" ht="12.75" x14ac:dyDescent="0.2">
      <c r="B34" s="49" t="s">
        <v>81</v>
      </c>
      <c r="D34" s="25">
        <f>IF(D26-D33&lt;0,0,D26-D33)</f>
        <v>0</v>
      </c>
      <c r="H34" s="49"/>
    </row>
    <row r="35" spans="2:8" s="45" customFormat="1" ht="12.75" x14ac:dyDescent="0.2">
      <c r="B35" s="49" t="s">
        <v>76</v>
      </c>
      <c r="D35" s="25">
        <f>SUMIF(L13:L22,2,K13:K22)</f>
        <v>0</v>
      </c>
      <c r="H35" s="49"/>
    </row>
    <row r="36" spans="2:8" s="14" customFormat="1" ht="12.75" x14ac:dyDescent="0.2">
      <c r="B36" s="49" t="s">
        <v>82</v>
      </c>
      <c r="D36" s="25">
        <f>SUMIF(L13:L22,0,K13:K22)</f>
        <v>0</v>
      </c>
      <c r="H36" s="49"/>
    </row>
    <row r="37" spans="2:8" s="14" customFormat="1" ht="15" customHeight="1" x14ac:dyDescent="0.2">
      <c r="B37" s="49" t="s">
        <v>38</v>
      </c>
      <c r="D37" s="25">
        <f>D27*1.1+D28*0.25</f>
        <v>0</v>
      </c>
      <c r="H37" s="49"/>
    </row>
    <row r="38" spans="2:8" s="14" customFormat="1" ht="12.75" x14ac:dyDescent="0.2">
      <c r="B38" s="49"/>
      <c r="D38" s="25"/>
      <c r="H38" s="49"/>
    </row>
    <row r="39" spans="2:8" s="14" customFormat="1" ht="12.75" x14ac:dyDescent="0.2">
      <c r="B39" s="49" t="s">
        <v>39</v>
      </c>
      <c r="D39" s="25">
        <f>D36-D34+MIN(D35,D37*0.1)</f>
        <v>0</v>
      </c>
      <c r="H39" s="49"/>
    </row>
    <row r="40" spans="2:8" s="14" customFormat="1" ht="12.75" x14ac:dyDescent="0.2">
      <c r="B40" s="49" t="s">
        <v>41</v>
      </c>
      <c r="D40" s="36" t="e">
        <f>(D39-D37)/D37</f>
        <v>#DIV/0!</v>
      </c>
      <c r="H40" s="49"/>
    </row>
    <row r="41" spans="2:8" s="14" customFormat="1" ht="12.75" x14ac:dyDescent="0.2">
      <c r="B41" s="49" t="s">
        <v>42</v>
      </c>
      <c r="D41" s="25">
        <f>D39-D37</f>
        <v>0</v>
      </c>
      <c r="H41" s="49"/>
    </row>
    <row r="42" spans="2:8" s="14" customFormat="1" ht="12.75" x14ac:dyDescent="0.2">
      <c r="H42" s="49"/>
    </row>
    <row r="43" spans="2:8" s="14" customFormat="1" ht="12.75" x14ac:dyDescent="0.2">
      <c r="B43" s="14" t="s">
        <v>21</v>
      </c>
      <c r="D43" s="23" t="str">
        <f>IF(D39=0,"Input Data",IF(D39-D37&gt;=0,"ELIGIBLE","INELIGIBLE"))</f>
        <v>Input Data</v>
      </c>
      <c r="H43" s="49"/>
    </row>
    <row r="44" spans="2:8" s="14" customFormat="1" ht="12.75" x14ac:dyDescent="0.2">
      <c r="H44" s="49"/>
    </row>
    <row r="45" spans="2:8" s="14" customFormat="1" ht="12.75" x14ac:dyDescent="0.2">
      <c r="B45" s="55" t="s">
        <v>23</v>
      </c>
      <c r="C45" s="55"/>
      <c r="D45" s="17"/>
      <c r="H45" s="49"/>
    </row>
    <row r="46" spans="2:8" s="14" customFormat="1" ht="12.75" x14ac:dyDescent="0.2">
      <c r="B46" s="55" t="s">
        <v>24</v>
      </c>
      <c r="C46" s="55"/>
      <c r="D46" s="37"/>
      <c r="H46" s="49"/>
    </row>
    <row r="47" spans="2:8" s="14" customFormat="1" ht="12.75" x14ac:dyDescent="0.2">
      <c r="B47" s="55"/>
      <c r="C47" s="55"/>
      <c r="H47" s="49"/>
    </row>
    <row r="48" spans="2:8" s="14" customFormat="1" ht="12.75" x14ac:dyDescent="0.2">
      <c r="B48" s="14" t="s">
        <v>47</v>
      </c>
      <c r="H48" s="49"/>
    </row>
    <row r="49" spans="2:11" s="14" customFormat="1" ht="12.75" x14ac:dyDescent="0.2">
      <c r="B49" s="56"/>
      <c r="C49" s="57"/>
      <c r="D49" s="57"/>
      <c r="E49" s="57"/>
      <c r="F49" s="57"/>
      <c r="G49" s="57"/>
      <c r="H49" s="57"/>
      <c r="I49" s="57"/>
      <c r="J49" s="57"/>
      <c r="K49" s="58"/>
    </row>
    <row r="50" spans="2:11" s="14" customFormat="1" ht="12.75" x14ac:dyDescent="0.2">
      <c r="B50" s="59"/>
      <c r="C50" s="60"/>
      <c r="D50" s="60"/>
      <c r="E50" s="60"/>
      <c r="F50" s="60"/>
      <c r="G50" s="60"/>
      <c r="H50" s="60"/>
      <c r="I50" s="60"/>
      <c r="J50" s="60"/>
      <c r="K50" s="61"/>
    </row>
    <row r="51" spans="2:11" s="14" customFormat="1" ht="12.75" x14ac:dyDescent="0.2">
      <c r="B51" s="62"/>
      <c r="C51" s="63"/>
      <c r="D51" s="63"/>
      <c r="E51" s="63"/>
      <c r="F51" s="63"/>
      <c r="G51" s="63"/>
      <c r="H51" s="63"/>
      <c r="I51" s="63"/>
      <c r="J51" s="63"/>
      <c r="K51" s="64"/>
    </row>
    <row r="52" spans="2:11" s="14" customFormat="1" ht="12.75" x14ac:dyDescent="0.2">
      <c r="H52" s="49"/>
    </row>
    <row r="53" spans="2:11" s="14" customFormat="1" ht="12.75" x14ac:dyDescent="0.2">
      <c r="H53" s="49"/>
    </row>
    <row r="54" spans="2:11" s="14" customFormat="1" ht="12.75" x14ac:dyDescent="0.2">
      <c r="H54" s="49"/>
    </row>
    <row r="55" spans="2:11" s="14" customFormat="1" ht="12.75" x14ac:dyDescent="0.2">
      <c r="H55" s="49"/>
    </row>
    <row r="56" spans="2:11" s="14" customFormat="1" ht="12.75" x14ac:dyDescent="0.2">
      <c r="H56" s="49"/>
    </row>
    <row r="57" spans="2:11" s="14" customFormat="1" ht="12.75" x14ac:dyDescent="0.2">
      <c r="H57" s="49"/>
    </row>
    <row r="58" spans="2:11" s="14" customFormat="1" ht="12.75" x14ac:dyDescent="0.2">
      <c r="H58" s="49"/>
    </row>
    <row r="59" spans="2:11" s="14" customFormat="1" ht="12.75" x14ac:dyDescent="0.2">
      <c r="H59" s="49"/>
    </row>
    <row r="60" spans="2:11" s="14" customFormat="1" ht="12.75" x14ac:dyDescent="0.2">
      <c r="H60" s="49"/>
    </row>
    <row r="61" spans="2:11" s="14" customFormat="1" ht="12.75" x14ac:dyDescent="0.2">
      <c r="H61" s="49"/>
    </row>
    <row r="62" spans="2:11" s="14" customFormat="1" ht="12.75" x14ac:dyDescent="0.2">
      <c r="H62" s="49"/>
    </row>
    <row r="63" spans="2:11" s="14" customFormat="1" ht="12.75" x14ac:dyDescent="0.2">
      <c r="H63" s="49"/>
    </row>
    <row r="64" spans="2:11" s="14" customFormat="1" ht="12.75" x14ac:dyDescent="0.2">
      <c r="H64" s="49"/>
    </row>
    <row r="65" spans="8:8" s="14" customFormat="1" ht="12.75" x14ac:dyDescent="0.2">
      <c r="H65" s="49"/>
    </row>
    <row r="66" spans="8:8" s="14" customFormat="1" ht="12.75" x14ac:dyDescent="0.2">
      <c r="H66" s="49"/>
    </row>
    <row r="67" spans="8:8" s="14" customFormat="1" ht="12.75" x14ac:dyDescent="0.2">
      <c r="H67" s="49"/>
    </row>
    <row r="68" spans="8:8" s="14" customFormat="1" ht="12.75" x14ac:dyDescent="0.2">
      <c r="H68" s="49"/>
    </row>
    <row r="69" spans="8:8" s="14" customFormat="1" ht="12.75" x14ac:dyDescent="0.2">
      <c r="H69" s="49"/>
    </row>
    <row r="70" spans="8:8" s="14" customFormat="1" ht="12.75" x14ac:dyDescent="0.2">
      <c r="H70" s="49"/>
    </row>
    <row r="71" spans="8:8" s="14" customFormat="1" ht="12.75" x14ac:dyDescent="0.2">
      <c r="H71" s="49"/>
    </row>
    <row r="72" spans="8:8" s="14" customFormat="1" ht="12.75" x14ac:dyDescent="0.2">
      <c r="H72" s="49"/>
    </row>
    <row r="73" spans="8:8" s="14" customFormat="1" ht="12.75" x14ac:dyDescent="0.2">
      <c r="H73" s="49"/>
    </row>
    <row r="74" spans="8:8" s="14" customFormat="1" ht="12.75" x14ac:dyDescent="0.2">
      <c r="H74" s="49"/>
    </row>
    <row r="75" spans="8:8" s="14" customFormat="1" ht="12.75" x14ac:dyDescent="0.2">
      <c r="H75" s="49"/>
    </row>
    <row r="76" spans="8:8" s="14" customFormat="1" ht="12.75" x14ac:dyDescent="0.2">
      <c r="H76" s="49"/>
    </row>
    <row r="77" spans="8:8" s="14" customFormat="1" ht="12.75" x14ac:dyDescent="0.2">
      <c r="H77" s="49"/>
    </row>
    <row r="78" spans="8:8" s="14" customFormat="1" ht="12.75" x14ac:dyDescent="0.2">
      <c r="H78" s="49"/>
    </row>
    <row r="79" spans="8:8" s="14" customFormat="1" ht="12.75" x14ac:dyDescent="0.2">
      <c r="H79" s="49"/>
    </row>
    <row r="80" spans="8:8" s="14" customFormat="1" ht="12.75" x14ac:dyDescent="0.2">
      <c r="H80" s="49"/>
    </row>
    <row r="81" spans="8:8" s="14" customFormat="1" ht="12.75" x14ac:dyDescent="0.2">
      <c r="H81" s="49"/>
    </row>
    <row r="82" spans="8:8" s="14" customFormat="1" ht="12.75" x14ac:dyDescent="0.2">
      <c r="H82" s="49"/>
    </row>
    <row r="83" spans="8:8" s="14" customFormat="1" ht="12.75" x14ac:dyDescent="0.2">
      <c r="H83" s="49"/>
    </row>
    <row r="84" spans="8:8" s="14" customFormat="1" ht="12.75" x14ac:dyDescent="0.2">
      <c r="H84" s="49"/>
    </row>
    <row r="85" spans="8:8" s="14" customFormat="1" ht="12.75" x14ac:dyDescent="0.2">
      <c r="H85" s="49"/>
    </row>
    <row r="86" spans="8:8" s="14" customFormat="1" ht="12.75" x14ac:dyDescent="0.2">
      <c r="H86" s="49"/>
    </row>
    <row r="87" spans="8:8" s="14" customFormat="1" ht="12.75" x14ac:dyDescent="0.2">
      <c r="H87" s="49"/>
    </row>
    <row r="88" spans="8:8" s="14" customFormat="1" ht="12.75" x14ac:dyDescent="0.2">
      <c r="H88" s="49"/>
    </row>
    <row r="89" spans="8:8" s="14" customFormat="1" ht="12.75" x14ac:dyDescent="0.2">
      <c r="H89" s="49"/>
    </row>
    <row r="90" spans="8:8" s="14" customFormat="1" ht="12.75" x14ac:dyDescent="0.2">
      <c r="H90" s="49"/>
    </row>
    <row r="91" spans="8:8" s="14" customFormat="1" ht="12.75" x14ac:dyDescent="0.2">
      <c r="H91" s="49"/>
    </row>
    <row r="92" spans="8:8" s="14" customFormat="1" ht="12.75" x14ac:dyDescent="0.2">
      <c r="H92" s="49"/>
    </row>
    <row r="93" spans="8:8" s="14" customFormat="1" ht="12.75" x14ac:dyDescent="0.2">
      <c r="H93" s="49"/>
    </row>
    <row r="94" spans="8:8" s="14" customFormat="1" ht="12.75" x14ac:dyDescent="0.2">
      <c r="H94" s="49"/>
    </row>
    <row r="95" spans="8:8" s="14" customFormat="1" ht="12.75" x14ac:dyDescent="0.2">
      <c r="H95" s="49"/>
    </row>
    <row r="96" spans="8:8" s="14" customFormat="1" ht="12.75" x14ac:dyDescent="0.2">
      <c r="H96" s="49"/>
    </row>
    <row r="97" spans="8:8" s="14" customFormat="1" ht="12.75" x14ac:dyDescent="0.2">
      <c r="H97" s="49"/>
    </row>
    <row r="98" spans="8:8" s="14" customFormat="1" ht="12.75" x14ac:dyDescent="0.2">
      <c r="H98" s="49"/>
    </row>
    <row r="99" spans="8:8" s="14" customFormat="1" ht="12.75" x14ac:dyDescent="0.2">
      <c r="H99" s="49"/>
    </row>
    <row r="100" spans="8:8" s="14" customFormat="1" ht="12.75" x14ac:dyDescent="0.2">
      <c r="H100" s="49"/>
    </row>
    <row r="101" spans="8:8" s="14" customFormat="1" ht="12.75" x14ac:dyDescent="0.2">
      <c r="H101" s="49"/>
    </row>
    <row r="102" spans="8:8" s="14" customFormat="1" ht="12.75" x14ac:dyDescent="0.2">
      <c r="H102" s="49"/>
    </row>
    <row r="103" spans="8:8" s="14" customFormat="1" ht="12.75" x14ac:dyDescent="0.2">
      <c r="H103" s="49"/>
    </row>
    <row r="104" spans="8:8" s="14" customFormat="1" ht="12.75" x14ac:dyDescent="0.2">
      <c r="H104" s="49"/>
    </row>
    <row r="105" spans="8:8" s="14" customFormat="1" ht="12.75" x14ac:dyDescent="0.2">
      <c r="H105" s="49"/>
    </row>
    <row r="106" spans="8:8" s="14" customFormat="1" ht="12.75" x14ac:dyDescent="0.2">
      <c r="H106" s="49"/>
    </row>
    <row r="107" spans="8:8" s="14" customFormat="1" ht="12.75" x14ac:dyDescent="0.2">
      <c r="H107" s="49"/>
    </row>
    <row r="108" spans="8:8" s="14" customFormat="1" ht="12.75" x14ac:dyDescent="0.2">
      <c r="H108" s="49"/>
    </row>
    <row r="109" spans="8:8" s="14" customFormat="1" ht="12.75" x14ac:dyDescent="0.2">
      <c r="H109" s="49"/>
    </row>
    <row r="110" spans="8:8" s="14" customFormat="1" ht="12.75" x14ac:dyDescent="0.2">
      <c r="H110" s="49"/>
    </row>
    <row r="111" spans="8:8" s="14" customFormat="1" ht="12.75" x14ac:dyDescent="0.2">
      <c r="H111" s="49"/>
    </row>
    <row r="112" spans="8:8" s="14" customFormat="1" ht="12.75" x14ac:dyDescent="0.2">
      <c r="H112" s="49"/>
    </row>
    <row r="113" spans="8:8" s="14" customFormat="1" ht="12.75" x14ac:dyDescent="0.2">
      <c r="H113" s="49"/>
    </row>
    <row r="114" spans="8:8" s="14" customFormat="1" ht="12.75" x14ac:dyDescent="0.2">
      <c r="H114" s="49"/>
    </row>
    <row r="115" spans="8:8" s="14" customFormat="1" ht="12.75" x14ac:dyDescent="0.2">
      <c r="H115" s="49"/>
    </row>
    <row r="116" spans="8:8" s="14" customFormat="1" ht="12.75" x14ac:dyDescent="0.2">
      <c r="H116" s="49"/>
    </row>
    <row r="117" spans="8:8" s="14" customFormat="1" ht="12.75" x14ac:dyDescent="0.2">
      <c r="H117" s="49"/>
    </row>
    <row r="118" spans="8:8" s="14" customFormat="1" ht="12.75" x14ac:dyDescent="0.2">
      <c r="H118" s="49"/>
    </row>
    <row r="119" spans="8:8" s="14" customFormat="1" ht="12.75" x14ac:dyDescent="0.2">
      <c r="H119" s="49"/>
    </row>
    <row r="120" spans="8:8" s="14" customFormat="1" ht="12.75" x14ac:dyDescent="0.2">
      <c r="H120" s="49"/>
    </row>
    <row r="121" spans="8:8" s="14" customFormat="1" ht="12.75" x14ac:dyDescent="0.2">
      <c r="H121" s="49"/>
    </row>
    <row r="122" spans="8:8" s="14" customFormat="1" ht="12.75" x14ac:dyDescent="0.2">
      <c r="H122" s="49"/>
    </row>
    <row r="123" spans="8:8" s="14" customFormat="1" ht="12.75" x14ac:dyDescent="0.2">
      <c r="H123" s="49"/>
    </row>
    <row r="124" spans="8:8" s="14" customFormat="1" ht="12.75" x14ac:dyDescent="0.2">
      <c r="H124" s="49"/>
    </row>
    <row r="125" spans="8:8" s="14" customFormat="1" ht="12.75" x14ac:dyDescent="0.2">
      <c r="H125" s="49"/>
    </row>
    <row r="126" spans="8:8" s="14" customFormat="1" ht="12.75" x14ac:dyDescent="0.2">
      <c r="H126" s="49"/>
    </row>
    <row r="127" spans="8:8" s="14" customFormat="1" ht="12.75" x14ac:dyDescent="0.2">
      <c r="H127" s="49"/>
    </row>
    <row r="128" spans="8:8" s="14" customFormat="1" ht="12.75" x14ac:dyDescent="0.2">
      <c r="H128" s="49"/>
    </row>
    <row r="129" spans="8:8" s="14" customFormat="1" ht="12.75" x14ac:dyDescent="0.2">
      <c r="H129" s="49"/>
    </row>
    <row r="130" spans="8:8" s="14" customFormat="1" ht="12.75" x14ac:dyDescent="0.2">
      <c r="H130" s="49"/>
    </row>
    <row r="131" spans="8:8" s="14" customFormat="1" ht="12.75" x14ac:dyDescent="0.2">
      <c r="H131" s="49"/>
    </row>
    <row r="132" spans="8:8" s="14" customFormat="1" ht="12.75" x14ac:dyDescent="0.2">
      <c r="H132" s="49"/>
    </row>
    <row r="133" spans="8:8" s="14" customFormat="1" ht="12.75" x14ac:dyDescent="0.2">
      <c r="H133" s="49"/>
    </row>
    <row r="134" spans="8:8" s="14" customFormat="1" ht="12.75" x14ac:dyDescent="0.2">
      <c r="H134" s="49"/>
    </row>
    <row r="135" spans="8:8" s="14" customFormat="1" ht="12.75" x14ac:dyDescent="0.2">
      <c r="H135" s="49"/>
    </row>
    <row r="136" spans="8:8" s="14" customFormat="1" ht="12.75" x14ac:dyDescent="0.2">
      <c r="H136" s="49"/>
    </row>
    <row r="137" spans="8:8" s="14" customFormat="1" ht="12.75" x14ac:dyDescent="0.2">
      <c r="H137" s="49"/>
    </row>
    <row r="138" spans="8:8" s="14" customFormat="1" ht="12.75" x14ac:dyDescent="0.2">
      <c r="H138" s="49"/>
    </row>
    <row r="139" spans="8:8" s="14" customFormat="1" ht="12.75" x14ac:dyDescent="0.2">
      <c r="H139" s="49"/>
    </row>
    <row r="140" spans="8:8" s="14" customFormat="1" ht="12.75" x14ac:dyDescent="0.2">
      <c r="H140" s="49"/>
    </row>
    <row r="141" spans="8:8" s="14" customFormat="1" ht="12.75" x14ac:dyDescent="0.2">
      <c r="H141" s="49"/>
    </row>
    <row r="142" spans="8:8" s="14" customFormat="1" ht="12.75" x14ac:dyDescent="0.2">
      <c r="H142" s="49"/>
    </row>
    <row r="143" spans="8:8" s="14" customFormat="1" ht="12.75" x14ac:dyDescent="0.2">
      <c r="H143" s="49"/>
    </row>
    <row r="144" spans="8:8" s="14" customFormat="1" ht="12.75" x14ac:dyDescent="0.2">
      <c r="H144" s="49"/>
    </row>
    <row r="145" spans="8:8" s="14" customFormat="1" ht="12.75" x14ac:dyDescent="0.2">
      <c r="H145" s="49"/>
    </row>
    <row r="146" spans="8:8" s="14" customFormat="1" ht="12.75" x14ac:dyDescent="0.2">
      <c r="H146" s="49"/>
    </row>
    <row r="147" spans="8:8" s="14" customFormat="1" ht="12.75" x14ac:dyDescent="0.2">
      <c r="H147" s="49"/>
    </row>
    <row r="148" spans="8:8" s="14" customFormat="1" ht="12.75" x14ac:dyDescent="0.2">
      <c r="H148" s="49"/>
    </row>
    <row r="149" spans="8:8" s="14" customFormat="1" ht="12.75" x14ac:dyDescent="0.2">
      <c r="H149" s="49"/>
    </row>
    <row r="150" spans="8:8" s="14" customFormat="1" ht="12.75" x14ac:dyDescent="0.2">
      <c r="H150" s="49"/>
    </row>
    <row r="151" spans="8:8" s="14" customFormat="1" ht="12.75" x14ac:dyDescent="0.2">
      <c r="H151" s="49"/>
    </row>
    <row r="152" spans="8:8" s="14" customFormat="1" ht="12.75" x14ac:dyDescent="0.2">
      <c r="H152" s="49"/>
    </row>
    <row r="153" spans="8:8" s="14" customFormat="1" ht="12.75" x14ac:dyDescent="0.2">
      <c r="H153" s="49"/>
    </row>
  </sheetData>
  <sheetProtection algorithmName="SHA-512" hashValue="1XKVLsthGNhOIIwn1GVZLZDMttDtgtF8UZjICLDO35itPm8L1SUtdTxTgVQPB6ZJtE3cyIaZOtre+YE5uugXXw==" saltValue="8FGXaHsSIqhq13J6Nq/29g==" spinCount="100000" sheet="1" selectLockedCells="1"/>
  <mergeCells count="10">
    <mergeCell ref="B49:K51"/>
    <mergeCell ref="B6:I6"/>
    <mergeCell ref="B7:I7"/>
    <mergeCell ref="B11:K11"/>
    <mergeCell ref="B45:C45"/>
    <mergeCell ref="B46:C46"/>
    <mergeCell ref="B47:C47"/>
    <mergeCell ref="B28:C28"/>
    <mergeCell ref="C8:D8"/>
    <mergeCell ref="C9:D9"/>
  </mergeCells>
  <conditionalFormatting sqref="D43">
    <cfRule type="beginsWith" dxfId="7" priority="3" operator="beginsWith" text="ELIGIBLE">
      <formula>LEFT(D43,LEN("ELIGIBLE"))="ELIGIBLE"</formula>
    </cfRule>
    <cfRule type="beginsWith" dxfId="6" priority="4" operator="beginsWith" text="INELIGIBLE">
      <formula>LEFT(D43,LEN("INELIGIBLE"))="INELIGIBLE"</formula>
    </cfRule>
  </conditionalFormatting>
  <conditionalFormatting sqref="C8:D9 B13:G22">
    <cfRule type="notContainsBlanks" dxfId="5" priority="2">
      <formula>LEN(TRIM(B8))&gt;0</formula>
    </cfRule>
  </conditionalFormatting>
  <conditionalFormatting sqref="H13:H22">
    <cfRule type="notContainsBlanks" dxfId="4" priority="1">
      <formula>LEN(TRIM(H13))&gt;0</formula>
    </cfRule>
  </conditionalFormatting>
  <dataValidations count="1">
    <dataValidation type="list" showInputMessage="1" showErrorMessage="1" sqref="D13:D22" xr:uid="{00000000-0002-0000-0200-000000000000}">
      <formula1>$AD$6:$AD$13</formula1>
    </dataValidation>
  </dataValidations>
  <pageMargins left="0.7" right="0.7" top="0.75" bottom="0.75" header="0.3" footer="0.3"/>
  <pageSetup scale="50" orientation="portrait" r:id="rId1"/>
  <headerFooter>
    <oddFooter>&amp;CSimple Access Product Series v 6.4
Asset Qualifier Worksheet-Method Two
May 2022</oddFooter>
  </headerFooter>
  <colBreaks count="1" manualBreakCount="1">
    <brk id="11" min="5" max="50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 tint="0.39997558519241921"/>
  </sheetPr>
  <dimension ref="A1:AM59"/>
  <sheetViews>
    <sheetView showGridLines="0" topLeftCell="A10" zoomScaleNormal="100" workbookViewId="0">
      <selection activeCell="D26" sqref="D26:D28"/>
    </sheetView>
  </sheetViews>
  <sheetFormatPr defaultRowHeight="15" x14ac:dyDescent="0.25"/>
  <cols>
    <col min="2" max="2" width="15.140625" bestFit="1" customWidth="1"/>
    <col min="3" max="3" width="16.85546875" customWidth="1"/>
    <col min="4" max="4" width="30.85546875" bestFit="1" customWidth="1"/>
    <col min="5" max="5" width="19.7109375" customWidth="1"/>
    <col min="6" max="6" width="16.85546875" bestFit="1" customWidth="1"/>
    <col min="7" max="7" width="25.7109375" bestFit="1" customWidth="1"/>
    <col min="8" max="8" width="25.7109375" style="7" customWidth="1"/>
    <col min="9" max="9" width="20.5703125" bestFit="1" customWidth="1"/>
    <col min="10" max="10" width="10.140625" bestFit="1" customWidth="1"/>
    <col min="11" max="11" width="17.7109375" bestFit="1" customWidth="1"/>
  </cols>
  <sheetData>
    <row r="1" spans="1:39" s="7" customFormat="1" x14ac:dyDescent="0.25"/>
    <row r="2" spans="1:39" s="7" customFormat="1" x14ac:dyDescent="0.25"/>
    <row r="3" spans="1:39" s="7" customFormat="1" x14ac:dyDescent="0.25"/>
    <row r="4" spans="1:39" s="7" customFormat="1" x14ac:dyDescent="0.25"/>
    <row r="5" spans="1:39" s="7" customFormat="1" x14ac:dyDescent="0.25"/>
    <row r="6" spans="1:39" s="14" customFormat="1" ht="15.75" x14ac:dyDescent="0.25">
      <c r="B6" s="53" t="s">
        <v>75</v>
      </c>
      <c r="C6" s="53"/>
      <c r="D6" s="53"/>
      <c r="E6" s="53"/>
      <c r="F6" s="53"/>
      <c r="G6" s="53"/>
      <c r="H6" s="53"/>
      <c r="I6" s="53"/>
    </row>
    <row r="7" spans="1:39" s="14" customFormat="1" ht="12.75" x14ac:dyDescent="0.2">
      <c r="B7" s="78" t="s">
        <v>55</v>
      </c>
      <c r="C7" s="78"/>
      <c r="D7" s="78"/>
      <c r="E7" s="78"/>
      <c r="F7" s="78"/>
      <c r="G7" s="78"/>
      <c r="H7" s="78"/>
      <c r="I7" s="78"/>
      <c r="AD7" s="14" t="s">
        <v>10</v>
      </c>
      <c r="AM7" s="14" t="s">
        <v>52</v>
      </c>
    </row>
    <row r="8" spans="1:39" s="14" customFormat="1" ht="12.75" x14ac:dyDescent="0.2">
      <c r="B8" s="14" t="s">
        <v>0</v>
      </c>
      <c r="C8" s="68" t="str">
        <f>IF('Input Tab'!C8:D8="","",'Input Tab'!C8:D8)</f>
        <v/>
      </c>
      <c r="D8" s="68"/>
      <c r="H8" s="49"/>
      <c r="AD8" s="14" t="s">
        <v>11</v>
      </c>
      <c r="AM8" s="14" t="s">
        <v>53</v>
      </c>
    </row>
    <row r="9" spans="1:39" s="14" customFormat="1" ht="12.75" x14ac:dyDescent="0.2">
      <c r="B9" s="14" t="s">
        <v>1</v>
      </c>
      <c r="C9" s="68" t="str">
        <f>IF('Input Tab'!C9:D9="","",'Input Tab'!C9:D9)</f>
        <v/>
      </c>
      <c r="D9" s="68"/>
      <c r="H9" s="49"/>
      <c r="AD9" s="14" t="s">
        <v>12</v>
      </c>
      <c r="AK9" s="14" t="s">
        <v>59</v>
      </c>
    </row>
    <row r="10" spans="1:39" s="14" customFormat="1" ht="12.75" x14ac:dyDescent="0.2">
      <c r="H10" s="49"/>
      <c r="AD10" s="14" t="s">
        <v>45</v>
      </c>
      <c r="AK10" s="14" t="s">
        <v>60</v>
      </c>
    </row>
    <row r="11" spans="1:39" s="14" customFormat="1" ht="12.75" x14ac:dyDescent="0.2">
      <c r="B11" s="52" t="s">
        <v>2</v>
      </c>
      <c r="C11" s="52"/>
      <c r="D11" s="52"/>
      <c r="E11" s="52"/>
      <c r="F11" s="52"/>
      <c r="G11" s="52"/>
      <c r="H11" s="52"/>
      <c r="I11" s="52"/>
      <c r="J11" s="52"/>
      <c r="K11" s="52"/>
      <c r="P11" s="15"/>
      <c r="Q11" s="15"/>
      <c r="R11" s="15"/>
      <c r="AD11" s="14" t="s">
        <v>13</v>
      </c>
      <c r="AK11" s="14" t="s">
        <v>61</v>
      </c>
    </row>
    <row r="12" spans="1:39" s="14" customFormat="1" ht="12.75" x14ac:dyDescent="0.2">
      <c r="B12" s="14" t="s">
        <v>3</v>
      </c>
      <c r="C12" s="14" t="s">
        <v>4</v>
      </c>
      <c r="D12" s="14" t="s">
        <v>5</v>
      </c>
      <c r="E12" s="14" t="s">
        <v>6</v>
      </c>
      <c r="F12" s="14" t="s">
        <v>25</v>
      </c>
      <c r="G12" s="14" t="s">
        <v>9</v>
      </c>
      <c r="H12" s="49" t="s">
        <v>78</v>
      </c>
      <c r="I12" s="14" t="s">
        <v>7</v>
      </c>
      <c r="J12" s="14" t="s">
        <v>35</v>
      </c>
      <c r="K12" s="14" t="s">
        <v>8</v>
      </c>
      <c r="P12" s="15"/>
      <c r="Q12" s="15"/>
      <c r="R12" s="15"/>
      <c r="AD12" s="14" t="s">
        <v>14</v>
      </c>
      <c r="AK12" s="14" t="s">
        <v>62</v>
      </c>
    </row>
    <row r="13" spans="1:39" s="14" customFormat="1" ht="12.75" x14ac:dyDescent="0.2">
      <c r="A13" s="14">
        <v>1</v>
      </c>
      <c r="B13" s="38" t="str">
        <f>IF('Input Tab'!B13="","",'Input Tab'!B13)</f>
        <v/>
      </c>
      <c r="C13" s="38" t="str">
        <f>IF('Input Tab'!C13="","",'Input Tab'!C13)</f>
        <v/>
      </c>
      <c r="D13" s="38" t="str">
        <f>IF('Input Tab'!D13="","",'Input Tab'!D13)</f>
        <v/>
      </c>
      <c r="E13" s="39" t="str">
        <f>IF('Input Tab'!E13="","",'Input Tab'!E13)</f>
        <v/>
      </c>
      <c r="F13" s="39" t="str">
        <f>IF('Input Tab'!F13="","",'Input Tab'!F13)</f>
        <v/>
      </c>
      <c r="G13" s="39" t="str">
        <f>IF('Input Tab'!G13="","",'Input Tab'!G13)</f>
        <v/>
      </c>
      <c r="H13" s="33" t="str">
        <f>IF('Input Tab'!H13="","",'Input Tab'!H13)</f>
        <v/>
      </c>
      <c r="I13" s="40">
        <f>'Input Tab'!I13</f>
        <v>0</v>
      </c>
      <c r="J13" s="21">
        <f>'Input Tab'!J13</f>
        <v>0</v>
      </c>
      <c r="K13" s="20">
        <f>'Input Tab'!K13</f>
        <v>0</v>
      </c>
      <c r="L13" s="15">
        <f>IF(OR(D13='Input Tab'!$M$12,D13='Input Tab'!$M$13,H13='Input Tab'!$N$23),1,IF(D13='Input Tab'!$M$16,2,0))</f>
        <v>0</v>
      </c>
      <c r="P13" s="15"/>
      <c r="Q13" s="15"/>
      <c r="R13" s="15"/>
      <c r="AD13" s="14" t="s">
        <v>19</v>
      </c>
      <c r="AK13" s="14" t="s">
        <v>33</v>
      </c>
    </row>
    <row r="14" spans="1:39" s="14" customFormat="1" ht="12.75" x14ac:dyDescent="0.2">
      <c r="A14" s="14">
        <f>A13+1</f>
        <v>2</v>
      </c>
      <c r="B14" s="38" t="str">
        <f>IF('Input Tab'!B14="","",'Input Tab'!B14)</f>
        <v/>
      </c>
      <c r="C14" s="38" t="str">
        <f>IF('Input Tab'!C14="","",'Input Tab'!C14)</f>
        <v/>
      </c>
      <c r="D14" s="38" t="str">
        <f>IF('Input Tab'!D14="","",'Input Tab'!D14)</f>
        <v/>
      </c>
      <c r="E14" s="39" t="str">
        <f>IF('Input Tab'!E14="","",'Input Tab'!E14)</f>
        <v/>
      </c>
      <c r="F14" s="39" t="str">
        <f>IF('Input Tab'!F14="","",'Input Tab'!F14)</f>
        <v/>
      </c>
      <c r="G14" s="39" t="str">
        <f>IF('Input Tab'!G14="","",'Input Tab'!G14)</f>
        <v/>
      </c>
      <c r="H14" s="33" t="str">
        <f>IF('Input Tab'!H14="","",'Input Tab'!H14)</f>
        <v/>
      </c>
      <c r="I14" s="40">
        <f>'Input Tab'!I14</f>
        <v>0</v>
      </c>
      <c r="J14" s="21">
        <f>'Input Tab'!J14</f>
        <v>0</v>
      </c>
      <c r="K14" s="20">
        <f>'Input Tab'!K14</f>
        <v>0</v>
      </c>
      <c r="L14" s="15">
        <f>IF(OR(D14='Input Tab'!$M$12,D14='Input Tab'!$M$13,H14='Input Tab'!$N$23),1,IF(D14='Input Tab'!$M$16,2,0))</f>
        <v>0</v>
      </c>
      <c r="P14" s="15"/>
      <c r="Q14" s="15"/>
      <c r="R14" s="15" t="s">
        <v>48</v>
      </c>
      <c r="AD14" s="14" t="s">
        <v>51</v>
      </c>
      <c r="AK14" s="14" t="s">
        <v>34</v>
      </c>
    </row>
    <row r="15" spans="1:39" s="14" customFormat="1" ht="12.75" x14ac:dyDescent="0.2">
      <c r="A15" s="14">
        <f t="shared" ref="A15:A21" si="0">A14+1</f>
        <v>3</v>
      </c>
      <c r="B15" s="38" t="str">
        <f>IF('Input Tab'!B15="","",'Input Tab'!B15)</f>
        <v/>
      </c>
      <c r="C15" s="38" t="str">
        <f>IF('Input Tab'!C15="","",'Input Tab'!C15)</f>
        <v/>
      </c>
      <c r="D15" s="38" t="str">
        <f>IF('Input Tab'!D15="","",'Input Tab'!D15)</f>
        <v/>
      </c>
      <c r="E15" s="39" t="str">
        <f>IF('Input Tab'!E15="","",'Input Tab'!E15)</f>
        <v/>
      </c>
      <c r="F15" s="39" t="str">
        <f>IF('Input Tab'!F15="","",'Input Tab'!F15)</f>
        <v/>
      </c>
      <c r="G15" s="39" t="str">
        <f>IF('Input Tab'!G15="","",'Input Tab'!G15)</f>
        <v/>
      </c>
      <c r="H15" s="33" t="str">
        <f>IF('Input Tab'!H15="","",'Input Tab'!H15)</f>
        <v/>
      </c>
      <c r="I15" s="40">
        <f>'Input Tab'!I15</f>
        <v>0</v>
      </c>
      <c r="J15" s="21">
        <f>'Input Tab'!J15</f>
        <v>0</v>
      </c>
      <c r="K15" s="20">
        <f>'Input Tab'!K15</f>
        <v>0</v>
      </c>
      <c r="L15" s="15">
        <f>IF(OR(D15='Input Tab'!$M$12,D15='Input Tab'!$M$13,H15='Input Tab'!$N$23),1,IF(D15='Input Tab'!$M$16,2,0))</f>
        <v>0</v>
      </c>
      <c r="P15" s="15"/>
      <c r="Q15" s="15"/>
      <c r="R15" s="15" t="s">
        <v>49</v>
      </c>
      <c r="AK15" s="14" t="s">
        <v>50</v>
      </c>
    </row>
    <row r="16" spans="1:39" s="14" customFormat="1" ht="12.75" x14ac:dyDescent="0.2">
      <c r="A16" s="14">
        <f t="shared" si="0"/>
        <v>4</v>
      </c>
      <c r="B16" s="38" t="str">
        <f>IF('Input Tab'!B16="","",'Input Tab'!B16)</f>
        <v/>
      </c>
      <c r="C16" s="38" t="str">
        <f>IF('Input Tab'!C16="","",'Input Tab'!C16)</f>
        <v/>
      </c>
      <c r="D16" s="38" t="str">
        <f>IF('Input Tab'!D16="","",'Input Tab'!D16)</f>
        <v/>
      </c>
      <c r="E16" s="39" t="str">
        <f>IF('Input Tab'!E16="","",'Input Tab'!E16)</f>
        <v/>
      </c>
      <c r="F16" s="39" t="str">
        <f>IF('Input Tab'!F16="","",'Input Tab'!F16)</f>
        <v/>
      </c>
      <c r="G16" s="39" t="str">
        <f>IF('Input Tab'!G16="","",'Input Tab'!G16)</f>
        <v/>
      </c>
      <c r="H16" s="33" t="str">
        <f>IF('Input Tab'!H16="","",'Input Tab'!H16)</f>
        <v/>
      </c>
      <c r="I16" s="40">
        <f>'Input Tab'!I16</f>
        <v>0</v>
      </c>
      <c r="J16" s="21">
        <f>'Input Tab'!J16</f>
        <v>0</v>
      </c>
      <c r="K16" s="20">
        <f>'Input Tab'!K16</f>
        <v>0</v>
      </c>
      <c r="L16" s="15">
        <f>IF(OR(D16='Input Tab'!$M$12,D16='Input Tab'!$M$13,H16='Input Tab'!$N$23),1,IF(D16='Input Tab'!$M$16,2,0))</f>
        <v>0</v>
      </c>
      <c r="P16" s="15"/>
      <c r="Q16" s="15"/>
      <c r="R16" s="15"/>
    </row>
    <row r="17" spans="1:18" s="14" customFormat="1" ht="12.75" x14ac:dyDescent="0.2">
      <c r="A17" s="14">
        <f t="shared" si="0"/>
        <v>5</v>
      </c>
      <c r="B17" s="38" t="str">
        <f>IF('Input Tab'!B17="","",'Input Tab'!B17)</f>
        <v/>
      </c>
      <c r="C17" s="38" t="str">
        <f>IF('Input Tab'!C17="","",'Input Tab'!C17)</f>
        <v/>
      </c>
      <c r="D17" s="38" t="str">
        <f>IF('Input Tab'!D17="","",'Input Tab'!D17)</f>
        <v/>
      </c>
      <c r="E17" s="39" t="str">
        <f>IF('Input Tab'!E17="","",'Input Tab'!E17)</f>
        <v/>
      </c>
      <c r="F17" s="39" t="str">
        <f>IF('Input Tab'!F17="","",'Input Tab'!F17)</f>
        <v/>
      </c>
      <c r="G17" s="39" t="str">
        <f>IF('Input Tab'!G17="","",'Input Tab'!G17)</f>
        <v/>
      </c>
      <c r="H17" s="33" t="str">
        <f>IF('Input Tab'!H17="","",'Input Tab'!H17)</f>
        <v/>
      </c>
      <c r="I17" s="40">
        <f>'Input Tab'!I17</f>
        <v>0</v>
      </c>
      <c r="J17" s="21">
        <f>'Input Tab'!J17</f>
        <v>0</v>
      </c>
      <c r="K17" s="20">
        <f>'Input Tab'!K17</f>
        <v>0</v>
      </c>
      <c r="L17" s="15">
        <f>IF(OR(D17='Input Tab'!$M$12,D17='Input Tab'!$M$13,H17='Input Tab'!$N$23),1,IF(D17='Input Tab'!$M$16,2,0))</f>
        <v>0</v>
      </c>
      <c r="P17" s="15"/>
      <c r="Q17" s="15"/>
      <c r="R17" s="15"/>
    </row>
    <row r="18" spans="1:18" s="14" customFormat="1" ht="12.75" x14ac:dyDescent="0.2">
      <c r="A18" s="14">
        <f t="shared" si="0"/>
        <v>6</v>
      </c>
      <c r="B18" s="38" t="str">
        <f>IF('Input Tab'!B18="","",'Input Tab'!B18)</f>
        <v/>
      </c>
      <c r="C18" s="38" t="str">
        <f>IF('Input Tab'!C18="","",'Input Tab'!C18)</f>
        <v/>
      </c>
      <c r="D18" s="38" t="str">
        <f>IF('Input Tab'!D18="","",'Input Tab'!D18)</f>
        <v/>
      </c>
      <c r="E18" s="39" t="str">
        <f>IF('Input Tab'!E18="","",'Input Tab'!E18)</f>
        <v/>
      </c>
      <c r="F18" s="39" t="str">
        <f>IF('Input Tab'!F18="","",'Input Tab'!F18)</f>
        <v/>
      </c>
      <c r="G18" s="39" t="str">
        <f>IF('Input Tab'!G18="","",'Input Tab'!G18)</f>
        <v/>
      </c>
      <c r="H18" s="33" t="str">
        <f>IF('Input Tab'!H18="","",'Input Tab'!H18)</f>
        <v/>
      </c>
      <c r="I18" s="40">
        <f>'Input Tab'!I18</f>
        <v>0</v>
      </c>
      <c r="J18" s="21">
        <f>'Input Tab'!J18</f>
        <v>0</v>
      </c>
      <c r="K18" s="20">
        <f>'Input Tab'!K18</f>
        <v>0</v>
      </c>
      <c r="L18" s="15">
        <f>IF(OR(D18='Input Tab'!$M$12,D18='Input Tab'!$M$13,H18='Input Tab'!$N$23),1,IF(D18='Input Tab'!$M$16,2,0))</f>
        <v>0</v>
      </c>
      <c r="P18" s="15"/>
      <c r="Q18" s="15"/>
      <c r="R18" s="15"/>
    </row>
    <row r="19" spans="1:18" s="14" customFormat="1" ht="12.75" x14ac:dyDescent="0.2">
      <c r="A19" s="14">
        <f t="shared" si="0"/>
        <v>7</v>
      </c>
      <c r="B19" s="38" t="str">
        <f>IF('Input Tab'!B19="","",'Input Tab'!B19)</f>
        <v/>
      </c>
      <c r="C19" s="38" t="str">
        <f>IF('Input Tab'!C19="","",'Input Tab'!C19)</f>
        <v/>
      </c>
      <c r="D19" s="38" t="str">
        <f>IF('Input Tab'!D19="","",'Input Tab'!D19)</f>
        <v/>
      </c>
      <c r="E19" s="39" t="str">
        <f>IF('Input Tab'!E19="","",'Input Tab'!E19)</f>
        <v/>
      </c>
      <c r="F19" s="39" t="str">
        <f>IF('Input Tab'!F19="","",'Input Tab'!F19)</f>
        <v/>
      </c>
      <c r="G19" s="39" t="str">
        <f>IF('Input Tab'!G19="","",'Input Tab'!G19)</f>
        <v/>
      </c>
      <c r="H19" s="33" t="str">
        <f>IF('Input Tab'!H19="","",'Input Tab'!H19)</f>
        <v/>
      </c>
      <c r="I19" s="40">
        <f>'Input Tab'!I19</f>
        <v>0</v>
      </c>
      <c r="J19" s="21">
        <f>'Input Tab'!J19</f>
        <v>0</v>
      </c>
      <c r="K19" s="20">
        <f>'Input Tab'!K19</f>
        <v>0</v>
      </c>
      <c r="L19" s="15">
        <f>IF(OR(D19='Input Tab'!$M$12,D19='Input Tab'!$M$13,H19='Input Tab'!$N$23),1,IF(D19='Input Tab'!$M$16,2,0))</f>
        <v>0</v>
      </c>
      <c r="P19" s="15"/>
      <c r="Q19" s="15"/>
      <c r="R19" s="15"/>
    </row>
    <row r="20" spans="1:18" s="14" customFormat="1" ht="12.75" x14ac:dyDescent="0.2">
      <c r="A20" s="14">
        <f t="shared" si="0"/>
        <v>8</v>
      </c>
      <c r="B20" s="38" t="str">
        <f>IF('Input Tab'!B20="","",'Input Tab'!B20)</f>
        <v/>
      </c>
      <c r="C20" s="38" t="str">
        <f>IF('Input Tab'!C20="","",'Input Tab'!C20)</f>
        <v/>
      </c>
      <c r="D20" s="38" t="str">
        <f>IF('Input Tab'!D20="","",'Input Tab'!D20)</f>
        <v/>
      </c>
      <c r="E20" s="39" t="str">
        <f>IF('Input Tab'!E20="","",'Input Tab'!E20)</f>
        <v/>
      </c>
      <c r="F20" s="39" t="str">
        <f>IF('Input Tab'!F20="","",'Input Tab'!F20)</f>
        <v/>
      </c>
      <c r="G20" s="39" t="str">
        <f>IF('Input Tab'!G20="","",'Input Tab'!G20)</f>
        <v/>
      </c>
      <c r="H20" s="33" t="str">
        <f>IF('Input Tab'!H20="","",'Input Tab'!H20)</f>
        <v/>
      </c>
      <c r="I20" s="40">
        <f>'Input Tab'!I20</f>
        <v>0</v>
      </c>
      <c r="J20" s="21">
        <f>'Input Tab'!J20</f>
        <v>0</v>
      </c>
      <c r="K20" s="20">
        <f>'Input Tab'!K20</f>
        <v>0</v>
      </c>
      <c r="L20" s="15">
        <f>IF(OR(D20='Input Tab'!$M$12,D20='Input Tab'!$M$13,H20='Input Tab'!$N$23),1,IF(D20='Input Tab'!$M$16,2,0))</f>
        <v>0</v>
      </c>
      <c r="P20" s="15"/>
      <c r="Q20" s="15"/>
      <c r="R20" s="15"/>
    </row>
    <row r="21" spans="1:18" s="14" customFormat="1" ht="12.75" x14ac:dyDescent="0.2">
      <c r="A21" s="14">
        <f t="shared" si="0"/>
        <v>9</v>
      </c>
      <c r="B21" s="38" t="str">
        <f>IF('Input Tab'!B21="","",'Input Tab'!B21)</f>
        <v/>
      </c>
      <c r="C21" s="38" t="str">
        <f>IF('Input Tab'!C21="","",'Input Tab'!C21)</f>
        <v/>
      </c>
      <c r="D21" s="38" t="str">
        <f>IF('Input Tab'!D21="","",'Input Tab'!D21)</f>
        <v/>
      </c>
      <c r="E21" s="39" t="str">
        <f>IF('Input Tab'!E21="","",'Input Tab'!E21)</f>
        <v/>
      </c>
      <c r="F21" s="39" t="str">
        <f>IF('Input Tab'!F21="","",'Input Tab'!F21)</f>
        <v/>
      </c>
      <c r="G21" s="39" t="str">
        <f>IF('Input Tab'!G21="","",'Input Tab'!G21)</f>
        <v/>
      </c>
      <c r="H21" s="33" t="str">
        <f>IF('Input Tab'!H21="","",'Input Tab'!H21)</f>
        <v/>
      </c>
      <c r="I21" s="40">
        <f>'Input Tab'!I21</f>
        <v>0</v>
      </c>
      <c r="J21" s="21">
        <f>'Input Tab'!J21</f>
        <v>0</v>
      </c>
      <c r="K21" s="20">
        <f>'Input Tab'!K21</f>
        <v>0</v>
      </c>
      <c r="L21" s="15">
        <f>IF(OR(D21='Input Tab'!$M$12,D21='Input Tab'!$M$13,H21='Input Tab'!$N$23),1,IF(D21='Input Tab'!$M$16,2,0))</f>
        <v>0</v>
      </c>
      <c r="P21" s="15"/>
      <c r="Q21" s="15"/>
      <c r="R21" s="15"/>
    </row>
    <row r="22" spans="1:18" s="14" customFormat="1" ht="12.75" x14ac:dyDescent="0.2">
      <c r="A22" s="14">
        <f>A21+1</f>
        <v>10</v>
      </c>
      <c r="B22" s="38" t="str">
        <f>IF('Input Tab'!B22="","",'Input Tab'!B22)</f>
        <v/>
      </c>
      <c r="C22" s="38" t="str">
        <f>IF('Input Tab'!C22="","",'Input Tab'!C22)</f>
        <v/>
      </c>
      <c r="D22" s="38" t="str">
        <f>IF('Input Tab'!D22="","",'Input Tab'!D22)</f>
        <v/>
      </c>
      <c r="E22" s="39" t="str">
        <f>IF('Input Tab'!E22="","",'Input Tab'!E22)</f>
        <v/>
      </c>
      <c r="F22" s="39" t="str">
        <f>IF('Input Tab'!F22="","",'Input Tab'!F22)</f>
        <v/>
      </c>
      <c r="G22" s="39" t="str">
        <f>IF('Input Tab'!G22="","",'Input Tab'!G22)</f>
        <v/>
      </c>
      <c r="H22" s="33" t="str">
        <f>IF('Input Tab'!H22="","",'Input Tab'!H22)</f>
        <v/>
      </c>
      <c r="I22" s="40">
        <f>'Input Tab'!I22</f>
        <v>0</v>
      </c>
      <c r="J22" s="21">
        <f>'Input Tab'!J22</f>
        <v>0</v>
      </c>
      <c r="K22" s="20">
        <f>'Input Tab'!K22</f>
        <v>0</v>
      </c>
      <c r="L22" s="15">
        <f>IF(OR(D22='Input Tab'!$M$12,D22='Input Tab'!$M$13,H22='Input Tab'!$N$23),1,IF(D22='Input Tab'!$M$16,2,0))</f>
        <v>0</v>
      </c>
    </row>
    <row r="23" spans="1:18" s="14" customFormat="1" ht="12.75" x14ac:dyDescent="0.2">
      <c r="H23" s="49"/>
    </row>
    <row r="24" spans="1:18" s="14" customFormat="1" ht="12.75" x14ac:dyDescent="0.2">
      <c r="B24" s="14" t="s">
        <v>15</v>
      </c>
      <c r="D24" s="24"/>
      <c r="E24" s="24"/>
      <c r="F24" s="24"/>
      <c r="G24" s="24"/>
      <c r="H24" s="24"/>
      <c r="I24" s="24"/>
      <c r="K24" s="25">
        <f>SUM(K13:K22)</f>
        <v>0</v>
      </c>
    </row>
    <row r="25" spans="1:18" s="14" customFormat="1" ht="12.75" x14ac:dyDescent="0.2">
      <c r="H25" s="49"/>
    </row>
    <row r="26" spans="1:18" s="14" customFormat="1" ht="12.75" x14ac:dyDescent="0.2">
      <c r="B26" s="14" t="s">
        <v>16</v>
      </c>
      <c r="D26" s="34"/>
      <c r="F26" s="41"/>
      <c r="G26" s="35"/>
      <c r="H26" s="35"/>
    </row>
    <row r="27" spans="1:18" s="14" customFormat="1" ht="12.75" x14ac:dyDescent="0.2">
      <c r="B27" s="14" t="s">
        <v>69</v>
      </c>
      <c r="D27" s="34"/>
      <c r="F27" s="41"/>
      <c r="G27" s="35"/>
      <c r="H27" s="35"/>
    </row>
    <row r="28" spans="1:18" s="14" customFormat="1" ht="12.75" x14ac:dyDescent="0.2">
      <c r="B28" s="14" t="s">
        <v>64</v>
      </c>
      <c r="D28" s="34"/>
      <c r="F28" s="41"/>
      <c r="G28" s="42"/>
      <c r="H28" s="42"/>
    </row>
    <row r="29" spans="1:18" s="14" customFormat="1" ht="12.75" x14ac:dyDescent="0.2">
      <c r="B29" s="66" t="s">
        <v>26</v>
      </c>
      <c r="C29" s="67"/>
      <c r="D29" s="43">
        <f>D28+D31+D32</f>
        <v>0</v>
      </c>
      <c r="E29" s="14" t="s">
        <v>22</v>
      </c>
      <c r="H29" s="49"/>
    </row>
    <row r="30" spans="1:18" s="14" customFormat="1" ht="12.75" x14ac:dyDescent="0.2">
      <c r="B30" s="79" t="s">
        <v>67</v>
      </c>
      <c r="C30" s="79"/>
      <c r="D30" s="80"/>
      <c r="H30" s="49"/>
    </row>
    <row r="31" spans="1:18" s="14" customFormat="1" ht="12.75" x14ac:dyDescent="0.2">
      <c r="A31" s="81" t="s">
        <v>37</v>
      </c>
      <c r="B31" s="81"/>
      <c r="C31" s="82"/>
      <c r="D31" s="34"/>
      <c r="H31" s="49"/>
    </row>
    <row r="32" spans="1:18" s="14" customFormat="1" ht="12.75" x14ac:dyDescent="0.2">
      <c r="A32" s="26"/>
      <c r="B32" s="26" t="s">
        <v>66</v>
      </c>
      <c r="C32" s="48"/>
      <c r="D32" s="34"/>
      <c r="H32" s="49"/>
    </row>
    <row r="33" spans="1:8" s="46" customFormat="1" ht="15" customHeight="1" x14ac:dyDescent="0.2">
      <c r="A33" s="47"/>
      <c r="B33" s="83" t="s">
        <v>77</v>
      </c>
      <c r="C33" s="83"/>
      <c r="D33" s="34"/>
      <c r="H33" s="49"/>
    </row>
    <row r="34" spans="1:8" s="14" customFormat="1" ht="12.75" x14ac:dyDescent="0.2">
      <c r="B34" s="23"/>
      <c r="H34" s="49"/>
    </row>
    <row r="35" spans="1:8" s="14" customFormat="1" ht="12.75" x14ac:dyDescent="0.2">
      <c r="B35" s="14" t="s">
        <v>65</v>
      </c>
      <c r="H35" s="49"/>
    </row>
    <row r="36" spans="1:8" s="14" customFormat="1" ht="12.75" x14ac:dyDescent="0.2">
      <c r="B36" s="14" t="s">
        <v>68</v>
      </c>
      <c r="H36" s="49"/>
    </row>
    <row r="37" spans="1:8" s="14" customFormat="1" ht="12.75" x14ac:dyDescent="0.2">
      <c r="H37" s="49"/>
    </row>
    <row r="38" spans="1:8" s="14" customFormat="1" ht="12.75" x14ac:dyDescent="0.2">
      <c r="B38" s="23" t="s">
        <v>40</v>
      </c>
      <c r="D38" s="25">
        <f>D26+D27+D29*36</f>
        <v>0</v>
      </c>
      <c r="H38" s="49"/>
    </row>
    <row r="39" spans="1:8" s="14" customFormat="1" ht="12.75" x14ac:dyDescent="0.2">
      <c r="D39" s="25"/>
      <c r="H39" s="49"/>
    </row>
    <row r="40" spans="1:8" s="14" customFormat="1" ht="12.75" x14ac:dyDescent="0.2">
      <c r="B40" s="14" t="s">
        <v>79</v>
      </c>
      <c r="D40" s="25">
        <f>K24</f>
        <v>0</v>
      </c>
      <c r="H40" s="49"/>
    </row>
    <row r="41" spans="1:8" s="14" customFormat="1" ht="12.75" x14ac:dyDescent="0.2">
      <c r="B41" s="14" t="s">
        <v>80</v>
      </c>
      <c r="D41" s="25">
        <f>SUMIF(L13:L22,1,K13:K22)</f>
        <v>0</v>
      </c>
      <c r="H41" s="49"/>
    </row>
    <row r="42" spans="1:8" s="14" customFormat="1" ht="12.75" x14ac:dyDescent="0.2">
      <c r="B42" s="14" t="s">
        <v>81</v>
      </c>
      <c r="D42" s="25">
        <f>IF(D26-D41&lt;0,0,D26-D41)</f>
        <v>0</v>
      </c>
      <c r="H42" s="49"/>
    </row>
    <row r="43" spans="1:8" s="45" customFormat="1" ht="12.75" x14ac:dyDescent="0.2">
      <c r="B43" s="45" t="s">
        <v>76</v>
      </c>
      <c r="D43" s="25">
        <f>SUMIF(L13:L22,2,K13:K22)</f>
        <v>0</v>
      </c>
      <c r="H43" s="49"/>
    </row>
    <row r="44" spans="1:8" s="14" customFormat="1" ht="12.75" x14ac:dyDescent="0.2">
      <c r="B44" s="14" t="s">
        <v>82</v>
      </c>
      <c r="D44" s="25">
        <f>SUMIF(L13:L22,0,K13:K22)-D42</f>
        <v>0</v>
      </c>
      <c r="H44" s="49"/>
    </row>
    <row r="45" spans="1:8" s="14" customFormat="1" ht="12.75" x14ac:dyDescent="0.2">
      <c r="B45" s="14" t="s">
        <v>38</v>
      </c>
      <c r="D45" s="25">
        <f>D27+D29*36</f>
        <v>0</v>
      </c>
      <c r="H45" s="49"/>
    </row>
    <row r="46" spans="1:8" s="14" customFormat="1" ht="12.75" x14ac:dyDescent="0.2">
      <c r="D46" s="25"/>
      <c r="H46" s="49"/>
    </row>
    <row r="47" spans="1:8" s="14" customFormat="1" ht="12.75" x14ac:dyDescent="0.2">
      <c r="B47" s="14" t="s">
        <v>39</v>
      </c>
      <c r="D47" s="25">
        <f>D44</f>
        <v>0</v>
      </c>
      <c r="H47" s="49"/>
    </row>
    <row r="48" spans="1:8" s="14" customFormat="1" ht="12.75" x14ac:dyDescent="0.2">
      <c r="B48" s="14" t="s">
        <v>41</v>
      </c>
      <c r="D48" s="44" t="e">
        <f>(D47-D45)/D45</f>
        <v>#DIV/0!</v>
      </c>
      <c r="H48" s="49"/>
    </row>
    <row r="49" spans="2:11" s="14" customFormat="1" ht="12.75" x14ac:dyDescent="0.2">
      <c r="B49" s="14" t="s">
        <v>42</v>
      </c>
      <c r="D49" s="25">
        <f>D47-D45</f>
        <v>0</v>
      </c>
      <c r="H49" s="49"/>
    </row>
    <row r="50" spans="2:11" s="14" customFormat="1" ht="12.75" x14ac:dyDescent="0.2">
      <c r="H50" s="49"/>
    </row>
    <row r="51" spans="2:11" s="14" customFormat="1" ht="12.75" x14ac:dyDescent="0.2">
      <c r="B51" s="14" t="s">
        <v>21</v>
      </c>
      <c r="D51" s="23" t="str">
        <f>IF(D33='Input Tab'!N22,"Ineligible",IF(D47=0,"Input Data",IF(D47-D45&gt;=0,"ELIGIBLE","INELIGIBLE")))</f>
        <v>Input Data</v>
      </c>
      <c r="H51" s="49"/>
    </row>
    <row r="52" spans="2:11" s="14" customFormat="1" ht="12.75" x14ac:dyDescent="0.2">
      <c r="H52" s="49"/>
    </row>
    <row r="53" spans="2:11" s="14" customFormat="1" ht="12.75" x14ac:dyDescent="0.2">
      <c r="B53" s="55" t="s">
        <v>23</v>
      </c>
      <c r="C53" s="55"/>
      <c r="D53" s="17"/>
      <c r="H53" s="49"/>
    </row>
    <row r="54" spans="2:11" s="14" customFormat="1" ht="12.75" x14ac:dyDescent="0.2">
      <c r="B54" s="55" t="s">
        <v>24</v>
      </c>
      <c r="C54" s="55"/>
      <c r="D54" s="17"/>
      <c r="H54" s="49"/>
    </row>
    <row r="55" spans="2:11" s="14" customFormat="1" ht="12.75" x14ac:dyDescent="0.2">
      <c r="B55" s="55"/>
      <c r="C55" s="55"/>
      <c r="H55" s="49"/>
    </row>
    <row r="56" spans="2:11" s="14" customFormat="1" ht="12.75" x14ac:dyDescent="0.2">
      <c r="B56" s="14" t="s">
        <v>47</v>
      </c>
      <c r="H56" s="49"/>
    </row>
    <row r="57" spans="2:11" x14ac:dyDescent="0.25">
      <c r="B57" s="69"/>
      <c r="C57" s="70"/>
      <c r="D57" s="70"/>
      <c r="E57" s="70"/>
      <c r="F57" s="70"/>
      <c r="G57" s="70"/>
      <c r="H57" s="70"/>
      <c r="I57" s="70"/>
      <c r="J57" s="70"/>
      <c r="K57" s="71"/>
    </row>
    <row r="58" spans="2:11" x14ac:dyDescent="0.25">
      <c r="B58" s="72"/>
      <c r="C58" s="73"/>
      <c r="D58" s="73"/>
      <c r="E58" s="73"/>
      <c r="F58" s="73"/>
      <c r="G58" s="73"/>
      <c r="H58" s="73"/>
      <c r="I58" s="73"/>
      <c r="J58" s="73"/>
      <c r="K58" s="74"/>
    </row>
    <row r="59" spans="2:11" x14ac:dyDescent="0.25">
      <c r="B59" s="75"/>
      <c r="C59" s="76"/>
      <c r="D59" s="76"/>
      <c r="E59" s="76"/>
      <c r="F59" s="76"/>
      <c r="G59" s="76"/>
      <c r="H59" s="76"/>
      <c r="I59" s="76"/>
      <c r="J59" s="76"/>
      <c r="K59" s="77"/>
    </row>
  </sheetData>
  <sheetProtection algorithmName="SHA-512" hashValue="o4o+5q2GOTK3256XAoXJGOxZeueZqVRcEnwhEnwDYRns4gxS9aLw/aHvwPcv+TcsT1J7349epY+OlHhjKIEGzA==" saltValue="axOhFrE0P2OLlsfJ/yUt/A==" spinCount="100000" sheet="1" selectLockedCells="1"/>
  <mergeCells count="13">
    <mergeCell ref="C8:D8"/>
    <mergeCell ref="C9:D9"/>
    <mergeCell ref="B57:K59"/>
    <mergeCell ref="B6:I6"/>
    <mergeCell ref="B7:I7"/>
    <mergeCell ref="B53:C53"/>
    <mergeCell ref="B54:C54"/>
    <mergeCell ref="B55:C55"/>
    <mergeCell ref="B11:K11"/>
    <mergeCell ref="B29:C29"/>
    <mergeCell ref="B30:D30"/>
    <mergeCell ref="A31:C31"/>
    <mergeCell ref="B33:C33"/>
  </mergeCells>
  <conditionalFormatting sqref="D51">
    <cfRule type="beginsWith" dxfId="3" priority="3" operator="beginsWith" text="ELIGIBLE">
      <formula>LEFT(D51,LEN("ELIGIBLE"))="ELIGIBLE"</formula>
    </cfRule>
    <cfRule type="beginsWith" dxfId="2" priority="5" operator="beginsWith" text="INELIGIBLE">
      <formula>LEFT(D51,LEN("INELIGIBLE"))="INELIGIBLE"</formula>
    </cfRule>
  </conditionalFormatting>
  <conditionalFormatting sqref="B13:G22 C8:D9">
    <cfRule type="notContainsBlanks" dxfId="1" priority="2">
      <formula>LEN(TRIM(B8))&gt;0</formula>
    </cfRule>
  </conditionalFormatting>
  <conditionalFormatting sqref="H13:H22">
    <cfRule type="notContainsBlanks" dxfId="0" priority="1">
      <formula>LEN(TRIM(H13))&gt;0</formula>
    </cfRule>
  </conditionalFormatting>
  <dataValidations count="1">
    <dataValidation type="list" showInputMessage="1" showErrorMessage="1" sqref="D13:D22" xr:uid="{00000000-0002-0000-0300-000000000000}">
      <formula1>$AD$6:$AD$14</formula1>
    </dataValidation>
  </dataValidations>
  <pageMargins left="0.7" right="0.7" top="0.75" bottom="0.75" header="0.3" footer="0.3"/>
  <pageSetup scale="49" orientation="portrait" r:id="rId1"/>
  <headerFooter>
    <oddFooter>&amp;CSimple Access Product Series v 6.4
Asset Qualifier Worksheet-Method Three
May 2022</oddFooter>
  </headerFooter>
  <colBreaks count="1" manualBreakCount="1">
    <brk id="11" min="5" max="50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A390BB7-558E-4CA4-815F-CC22B138DFFD}">
          <x14:formula1>
            <xm:f>'Input Tab'!$N$22:$N$23</xm:f>
          </x14:formula1>
          <xm:sqref>D33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Input Tab</vt:lpstr>
      <vt:lpstr>Method One</vt:lpstr>
      <vt:lpstr>Method Two</vt:lpstr>
      <vt:lpstr>Method Three</vt:lpstr>
      <vt:lpstr>'Input Tab'!Print_Area</vt:lpstr>
      <vt:lpstr>'Method One'!Print_Area</vt:lpstr>
      <vt:lpstr>'Method Three'!Print_Area</vt:lpstr>
      <vt:lpstr>'Method Two'!Print_Area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Laurence Winters</dc:creator>
  <cp:lastModifiedBy>Laurence Winters</cp:lastModifiedBy>
  <cp:lastPrinted>2022-05-09T18:25:17Z</cp:lastPrinted>
  <dcterms:created xsi:type="dcterms:W3CDTF">2018-01-15T15:59:39Z</dcterms:created>
  <dcterms:modified xsi:type="dcterms:W3CDTF">2022-06-15T15:37:47Z</dcterms:modified>
</cp:coreProperties>
</file>